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80" windowWidth="12000" windowHeight="7620" tabRatio="921" activeTab="0"/>
  </bookViews>
  <sheets>
    <sheet name="Проект бюджета" sheetId="1" r:id="rId1"/>
    <sheet name="связь" sheetId="2" r:id="rId2"/>
    <sheet name="электроэн." sheetId="3" r:id="rId3"/>
    <sheet name="тепло" sheetId="4" r:id="rId4"/>
    <sheet name="вода" sheetId="5" r:id="rId5"/>
    <sheet name="мусор" sheetId="6" r:id="rId6"/>
    <sheet name="дератиз.225100" sheetId="7" r:id="rId7"/>
    <sheet name="225200 (обор ПАК)" sheetId="8" r:id="rId8"/>
    <sheet name="225500" sheetId="9" r:id="rId9"/>
    <sheet name="226700антирт.,курсы, аттестаты" sheetId="10" r:id="rId10"/>
    <sheet name="310" sheetId="11" r:id="rId11"/>
    <sheet name="340101,340106" sheetId="12" r:id="rId12"/>
    <sheet name="пит. (сош и доу)340103" sheetId="13" r:id="rId13"/>
    <sheet name="налоги290100" sheetId="14" r:id="rId14"/>
    <sheet name="226700,226800" sheetId="15" r:id="rId15"/>
    <sheet name="страх. автоб" sheetId="16" r:id="rId16"/>
    <sheet name="ГСМ" sheetId="17" r:id="rId17"/>
  </sheets>
  <externalReferences>
    <externalReference r:id="rId20"/>
  </externalReferences>
  <definedNames>
    <definedName name="_xlnm.Print_Area" localSheetId="13">'налоги290100'!$A$1:$G$34</definedName>
  </definedNames>
  <calcPr fullCalcOnLoad="1"/>
</workbook>
</file>

<file path=xl/sharedStrings.xml><?xml version="1.0" encoding="utf-8"?>
<sst xmlns="http://schemas.openxmlformats.org/spreadsheetml/2006/main" count="724" uniqueCount="336">
  <si>
    <t>№</t>
  </si>
  <si>
    <t>Наименование</t>
  </si>
  <si>
    <t>учреждения</t>
  </si>
  <si>
    <t>ИТОГО</t>
  </si>
  <si>
    <t>Сумма</t>
  </si>
  <si>
    <t>Кол-во</t>
  </si>
  <si>
    <t>ИТОГО:</t>
  </si>
  <si>
    <t>в год</t>
  </si>
  <si>
    <t>в день</t>
  </si>
  <si>
    <t xml:space="preserve">    ДОУ</t>
  </si>
  <si>
    <t>уч-ся</t>
  </si>
  <si>
    <t>Расход</t>
  </si>
  <si>
    <t>п/п</t>
  </si>
  <si>
    <t>учреждений</t>
  </si>
  <si>
    <t>Норма на 1уч</t>
  </si>
  <si>
    <t xml:space="preserve"> </t>
  </si>
  <si>
    <t>СОШ</t>
  </si>
  <si>
    <t>телеф.</t>
  </si>
  <si>
    <t>ДОУ</t>
  </si>
  <si>
    <t>Физ.площ</t>
  </si>
  <si>
    <t>кв.м</t>
  </si>
  <si>
    <t>Площадь</t>
  </si>
  <si>
    <t>Внутр.</t>
  </si>
  <si>
    <t>Наличие</t>
  </si>
  <si>
    <t>объем,куб.м.</t>
  </si>
  <si>
    <t>изм.приб.</t>
  </si>
  <si>
    <t>Проектн.</t>
  </si>
  <si>
    <t>мощность</t>
  </si>
  <si>
    <t>Расценка за</t>
  </si>
  <si>
    <t xml:space="preserve">в год </t>
  </si>
  <si>
    <t>(кв.м)</t>
  </si>
  <si>
    <t>в месяц</t>
  </si>
  <si>
    <t>нет</t>
  </si>
  <si>
    <t>Фактич.</t>
  </si>
  <si>
    <t xml:space="preserve">ИТОГО </t>
  </si>
  <si>
    <t>в год(руб)</t>
  </si>
  <si>
    <t>Абон.плата</t>
  </si>
  <si>
    <t>компьютер.</t>
  </si>
  <si>
    <t>Фактч.расх.</t>
  </si>
  <si>
    <t>(квт)</t>
  </si>
  <si>
    <t>(гкал.)</t>
  </si>
  <si>
    <t>(куб.м)</t>
  </si>
  <si>
    <t>(рубли)</t>
  </si>
  <si>
    <t>1кв. с НДС(руб)</t>
  </si>
  <si>
    <t>Налог на имущество - 2,2% от остаточной стоимости</t>
  </si>
  <si>
    <t>Налог на землю - 1,5% от кадастровой стоимости</t>
  </si>
  <si>
    <t xml:space="preserve">Сумма </t>
  </si>
  <si>
    <t>налога</t>
  </si>
  <si>
    <t xml:space="preserve">     </t>
  </si>
  <si>
    <t>родител.</t>
  </si>
  <si>
    <t>взносы</t>
  </si>
  <si>
    <t>Сумма из</t>
  </si>
  <si>
    <t>бюджета</t>
  </si>
  <si>
    <t>Приобрет.</t>
  </si>
  <si>
    <t>техн.обслуж.</t>
  </si>
  <si>
    <t>пожарной сигн.</t>
  </si>
  <si>
    <t xml:space="preserve">Директор МКОУ СОШ </t>
  </si>
  <si>
    <t>Гл.бухгалтер</t>
  </si>
  <si>
    <t xml:space="preserve">СОШ  </t>
  </si>
  <si>
    <t xml:space="preserve">    школа</t>
  </si>
  <si>
    <t>налог на имущество</t>
  </si>
  <si>
    <t>школа</t>
  </si>
  <si>
    <t>д/бл</t>
  </si>
  <si>
    <t>остат. ст-ть</t>
  </si>
  <si>
    <t>налогов</t>
  </si>
  <si>
    <t>итого:</t>
  </si>
  <si>
    <t>всего:</t>
  </si>
  <si>
    <t>Директор:</t>
  </si>
  <si>
    <t>Главный бухгалтер:</t>
  </si>
  <si>
    <t>дошкольников</t>
  </si>
  <si>
    <t>1 классы</t>
  </si>
  <si>
    <t>канц. Товары</t>
  </si>
  <si>
    <t>оплата за</t>
  </si>
  <si>
    <t>интернет</t>
  </si>
  <si>
    <t>Расчет расходов на электроэнергию на 2015 г.</t>
  </si>
  <si>
    <t>доу</t>
  </si>
  <si>
    <t>противортутная</t>
  </si>
  <si>
    <t>обраб. помещ.</t>
  </si>
  <si>
    <t>бланков аттест.</t>
  </si>
  <si>
    <t>приобретение</t>
  </si>
  <si>
    <t>сумма</t>
  </si>
  <si>
    <t>Кол-во шт.</t>
  </si>
  <si>
    <t>Цена</t>
  </si>
  <si>
    <t>Итого:</t>
  </si>
  <si>
    <t xml:space="preserve">Директор        </t>
  </si>
  <si>
    <t xml:space="preserve">   школа</t>
  </si>
  <si>
    <t>приобритение</t>
  </si>
  <si>
    <t>всего сумма:</t>
  </si>
  <si>
    <t>Цена(руб)</t>
  </si>
  <si>
    <t>МКОУ СОШ с.п.Кахун</t>
  </si>
  <si>
    <t>по МКОУ СОШ с.п.Кахун   (школа)</t>
  </si>
  <si>
    <t xml:space="preserve">Гл. бухгалтер                                 </t>
  </si>
  <si>
    <t>Наименование подразд.</t>
  </si>
  <si>
    <t>Кол-во чел.</t>
  </si>
  <si>
    <t>мужчины</t>
  </si>
  <si>
    <t>женщины</t>
  </si>
  <si>
    <t>Налич.</t>
  </si>
  <si>
    <t xml:space="preserve">на </t>
  </si>
  <si>
    <t>Тариф</t>
  </si>
  <si>
    <t>изм.пр.</t>
  </si>
  <si>
    <t>посел.</t>
  </si>
  <si>
    <t>Кахун №1</t>
  </si>
  <si>
    <t>Н.Л.Жемухова</t>
  </si>
  <si>
    <t xml:space="preserve">Гл. бухгалтер                             </t>
  </si>
  <si>
    <t xml:space="preserve">Директор                                   </t>
  </si>
  <si>
    <t>Удостоверение к золотой медали "За особые успехи в учении"</t>
  </si>
  <si>
    <t>Спортивная грамота</t>
  </si>
  <si>
    <t>Грамота победителя муниципального этапа всероссииской олимпиады школьников</t>
  </si>
  <si>
    <t>Грамота призера муниципального этапа всероссииской олимпиады школьников</t>
  </si>
  <si>
    <t>Приложения к аттестату об осн общем образовании</t>
  </si>
  <si>
    <t>Аттестат об осн. общем образовании с твердой обложкой</t>
  </si>
  <si>
    <t>Футляр бархатный для медали с ложементом и углублением под медаль (золото)</t>
  </si>
  <si>
    <t>Аттестат о среднем образовании с твердой обложкой</t>
  </si>
  <si>
    <t>Приложения к аттестату о средн общем образ</t>
  </si>
  <si>
    <t>Аттестат об осн. общем образовании с  отличием с твердой обложкой</t>
  </si>
  <si>
    <t>Аттестат о среднем образовании с отличием с твердой обложкой</t>
  </si>
  <si>
    <t>Медаль "За особые успехи в учении"  (золото)</t>
  </si>
  <si>
    <t>Похвальная грамота "За особые успехи в изучении отдельных предметов"</t>
  </si>
  <si>
    <t>Похвальные листы "За отличные успехи в учении"</t>
  </si>
  <si>
    <t>Справка об обучении в образовательном учреждении</t>
  </si>
  <si>
    <t>кол-во</t>
  </si>
  <si>
    <t>земельный налог</t>
  </si>
  <si>
    <t>орг.техники (принтер)</t>
  </si>
  <si>
    <t>ОВЗ</t>
  </si>
  <si>
    <t>Ф.М.Понежева</t>
  </si>
  <si>
    <t>Свидеьельство об обучении</t>
  </si>
  <si>
    <t>Цена в мес.</t>
  </si>
  <si>
    <t>ЭКР 221</t>
  </si>
  <si>
    <t>(ЭКР -225)</t>
  </si>
  <si>
    <t>ЭКР-225</t>
  </si>
  <si>
    <t>ЭКР-226</t>
  </si>
  <si>
    <t xml:space="preserve">посуды </t>
  </si>
  <si>
    <t>(ЭКР 342)</t>
  </si>
  <si>
    <t>ЭКР 223200</t>
  </si>
  <si>
    <t>объем</t>
  </si>
  <si>
    <t>отх(куб)</t>
  </si>
  <si>
    <t xml:space="preserve">тариф </t>
  </si>
  <si>
    <t>за куб.</t>
  </si>
  <si>
    <t>Кол-во учеников Всего</t>
  </si>
  <si>
    <t>Малоимущие</t>
  </si>
  <si>
    <t>на дому</t>
  </si>
  <si>
    <t>Сумма расходов на 1 учен. в день</t>
  </si>
  <si>
    <t>Кол-во рабочих дней в году</t>
  </si>
  <si>
    <t>Сумма 2021года</t>
  </si>
  <si>
    <t>2- 4 классы</t>
  </si>
  <si>
    <t>ОВЗ 5-11</t>
  </si>
  <si>
    <t>н/д 5-11кл</t>
  </si>
  <si>
    <t>ОВЗ-1</t>
  </si>
  <si>
    <t>ОВЗ 2-4</t>
  </si>
  <si>
    <t>н/д 1 кл</t>
  </si>
  <si>
    <t>н/д 2-4кл</t>
  </si>
  <si>
    <t>малоим. 1 кл</t>
  </si>
  <si>
    <t>малоим. 2-4 кл</t>
  </si>
  <si>
    <t>малоим. 5-11 кл</t>
  </si>
  <si>
    <t>5- 11 классы</t>
  </si>
  <si>
    <t>ВСЕГО:</t>
  </si>
  <si>
    <t>Расчет приобретения документов государственного образца на 2022 г.</t>
  </si>
  <si>
    <t>УТВЕРЖДАЮ:</t>
  </si>
  <si>
    <t xml:space="preserve">                                       Начальник Управления образования Урванского </t>
  </si>
  <si>
    <t>муниципального района КБР</t>
  </si>
  <si>
    <t>КОДЫ</t>
  </si>
  <si>
    <t>Форма по ОКУД</t>
  </si>
  <si>
    <t>0501012</t>
  </si>
  <si>
    <t>от "</t>
  </si>
  <si>
    <t>31</t>
  </si>
  <si>
    <t>"</t>
  </si>
  <si>
    <t>декабря</t>
  </si>
  <si>
    <t>21</t>
  </si>
  <si>
    <t xml:space="preserve"> г.</t>
  </si>
  <si>
    <t>Дата</t>
  </si>
  <si>
    <t>по ОКПО</t>
  </si>
  <si>
    <t>02300232</t>
  </si>
  <si>
    <t>Получатель бюджетных средств</t>
  </si>
  <si>
    <t>МКОУ СОШ №1 с.п. Кахун</t>
  </si>
  <si>
    <t>по Перечню (Реестру)</t>
  </si>
  <si>
    <t>Распорядитель бюджетных средств</t>
  </si>
  <si>
    <t>Главный распорядитель бюджетных средств</t>
  </si>
  <si>
    <t xml:space="preserve"> Управления образования Урванского района </t>
  </si>
  <si>
    <t>по БК</t>
  </si>
  <si>
    <t>Наименование бюджета</t>
  </si>
  <si>
    <t xml:space="preserve">                                               Бюджет муниципального района КБР</t>
  </si>
  <si>
    <t>по ОКАТО</t>
  </si>
  <si>
    <t>83240501000</t>
  </si>
  <si>
    <t>Единица измерения: руб.</t>
  </si>
  <si>
    <t>по ОКЕИ</t>
  </si>
  <si>
    <t>383</t>
  </si>
  <si>
    <t>по ОКВ</t>
  </si>
  <si>
    <t>(наименование иностранной валюты)</t>
  </si>
  <si>
    <t>Наименование показателя</t>
  </si>
  <si>
    <t>Код
строки</t>
  </si>
  <si>
    <t>Код по бюджетной классификации Российской Федерации</t>
  </si>
  <si>
    <t>раздела</t>
  </si>
  <si>
    <t>подраз-дела</t>
  </si>
  <si>
    <t>целевой статьи</t>
  </si>
  <si>
    <t>вида расходов</t>
  </si>
  <si>
    <t>КОСГУ</t>
  </si>
  <si>
    <t>код аналитического показателя *</t>
  </si>
  <si>
    <t>Утверждено на       2023 г.</t>
  </si>
  <si>
    <t>Фонд оплаты труда учреждений</t>
  </si>
  <si>
    <t>01</t>
  </si>
  <si>
    <t>07</t>
  </si>
  <si>
    <t>0220270120</t>
  </si>
  <si>
    <t>111</t>
  </si>
  <si>
    <t>211</t>
  </si>
  <si>
    <t>000000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</si>
  <si>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</si>
  <si>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02</t>
  </si>
  <si>
    <t>119</t>
  </si>
  <si>
    <t>213</t>
  </si>
  <si>
    <t>Прочая закупка товаров, работ и услуг</t>
  </si>
  <si>
    <t>03</t>
  </si>
  <si>
    <t>0220275180</t>
  </si>
  <si>
    <t>244</t>
  </si>
  <si>
    <t>310</t>
  </si>
  <si>
    <t>Закупка товаров, работ, услуг в сфере информационно-коммуникационных технологий</t>
  </si>
  <si>
    <t>04</t>
  </si>
  <si>
    <t>0220290059</t>
  </si>
  <si>
    <t>242</t>
  </si>
  <si>
    <t>221</t>
  </si>
  <si>
    <t>05</t>
  </si>
  <si>
    <t>223</t>
  </si>
  <si>
    <t>06</t>
  </si>
  <si>
    <t>225</t>
  </si>
  <si>
    <t>346</t>
  </si>
  <si>
    <t>Закупка энергетических ресурсов</t>
  </si>
  <si>
    <t>08</t>
  </si>
  <si>
    <t>247</t>
  </si>
  <si>
    <t>Уплата налога на имущество организаций и земельного налога</t>
  </si>
  <si>
    <t>09</t>
  </si>
  <si>
    <t>851</t>
  </si>
  <si>
    <t>291</t>
  </si>
  <si>
    <t>10</t>
  </si>
  <si>
    <t>11</t>
  </si>
  <si>
    <t>12</t>
  </si>
  <si>
    <t>0220275190</t>
  </si>
  <si>
    <t>13</t>
  </si>
  <si>
    <t>14</t>
  </si>
  <si>
    <t>15</t>
  </si>
  <si>
    <t>16</t>
  </si>
  <si>
    <t>226</t>
  </si>
  <si>
    <t>17</t>
  </si>
  <si>
    <t>342</t>
  </si>
  <si>
    <t>18</t>
  </si>
  <si>
    <t>Пособия, компенсации и иные социальные выплаты гражданам, кроме публичных нормативных обязательств</t>
  </si>
  <si>
    <t>19</t>
  </si>
  <si>
    <t>321</t>
  </si>
  <si>
    <t>262</t>
  </si>
  <si>
    <t>20</t>
  </si>
  <si>
    <t>0220270880</t>
  </si>
  <si>
    <t>22</t>
  </si>
  <si>
    <t>0240199997</t>
  </si>
  <si>
    <t>23</t>
  </si>
  <si>
    <t>02202L3030</t>
  </si>
  <si>
    <t>24</t>
  </si>
  <si>
    <t>25</t>
  </si>
  <si>
    <t>02202L3040</t>
  </si>
  <si>
    <t>26</t>
  </si>
  <si>
    <t>27</t>
  </si>
  <si>
    <t>Итого по коду БК (по коду раздела)</t>
  </si>
  <si>
    <t>Всего</t>
  </si>
  <si>
    <t>Руководитель учреждения</t>
  </si>
  <si>
    <t>(уполномоченное лицо)</t>
  </si>
  <si>
    <t>Директор</t>
  </si>
  <si>
    <t>Понежева Ф.М.</t>
  </si>
  <si>
    <t>Номер страницы</t>
  </si>
  <si>
    <t>1</t>
  </si>
  <si>
    <t>(должность)</t>
  </si>
  <si>
    <t>(подпись)</t>
  </si>
  <si>
    <t>(расшифровка подписи)</t>
  </si>
  <si>
    <t>Всего страниц</t>
  </si>
  <si>
    <t>Руководитель планово-</t>
  </si>
  <si>
    <t>финансовой службы</t>
  </si>
  <si>
    <t>Исполнитель</t>
  </si>
  <si>
    <t>Главный бухгалтер</t>
  </si>
  <si>
    <t>Жемухова Н.Л.</t>
  </si>
  <si>
    <t>8 866 35 70 1 27</t>
  </si>
  <si>
    <t>(телефон)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</si>
  <si>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</si>
  <si>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Утверждено на       2024 г.</t>
  </si>
  <si>
    <t>28</t>
  </si>
  <si>
    <t xml:space="preserve">   ПРОЕКТ БЮДЖЕТНОЙ СМЕТЫ НА 2023- 2025гг.</t>
  </si>
  <si>
    <t>31.12.2022 г.</t>
  </si>
  <si>
    <t>Расчет расходов за услуги связи на 2023 год</t>
  </si>
  <si>
    <t>Расчет расходов по электроэнергии на 2023г.</t>
  </si>
  <si>
    <t>Расчет расходов на теплоэнергию на 2023 г.</t>
  </si>
  <si>
    <t>Расчет расходов на воду на 2023 г.</t>
  </si>
  <si>
    <t>Расчет расходов за вывоз мусора на 2023 год</t>
  </si>
  <si>
    <t>Расчет расходов на проведение дератизации в 2023 году.</t>
  </si>
  <si>
    <t>Расчет расходов на иные работы и услуги на 2023г.</t>
  </si>
  <si>
    <t xml:space="preserve"> Расчет расходов на питание на 2023 год</t>
  </si>
  <si>
    <t>Расчет расходов на уплату налогов на 2023 г. (ЭКР -  291)</t>
  </si>
  <si>
    <t>Расчет атестации рабочих мест на 2023 г по МКОУ СОШ с.п. Кахун</t>
  </si>
  <si>
    <t>Расчет медицинского осм. мест на 2023 г по МКОУ СОШ с.п. Кахун</t>
  </si>
  <si>
    <t xml:space="preserve">                                  _______________________   Жанов З.К.</t>
  </si>
  <si>
    <t>за 2022 год</t>
  </si>
  <si>
    <t>на 2023 г.</t>
  </si>
  <si>
    <t>на 2023 г</t>
  </si>
  <si>
    <t>2022 г.</t>
  </si>
  <si>
    <t>на 2023 год</t>
  </si>
  <si>
    <t>ЭКР 223</t>
  </si>
  <si>
    <t>ЭКР - 223</t>
  </si>
  <si>
    <t>ЭКР -225</t>
  </si>
  <si>
    <t>Расчет расходов на ТО объектового оборудования ПАК  в 2023 году</t>
  </si>
  <si>
    <t xml:space="preserve">Расход в </t>
  </si>
  <si>
    <t>год</t>
  </si>
  <si>
    <t>Цена за</t>
  </si>
  <si>
    <t>1 кв.м.</t>
  </si>
  <si>
    <t xml:space="preserve"> Расчет расходов на приобритение основ.средств в 2023 г.(310100)</t>
  </si>
  <si>
    <t xml:space="preserve"> Расчет расходов на приобритение расх.матер. в 2023 году (346)</t>
  </si>
  <si>
    <t>К-во</t>
  </si>
  <si>
    <t>учащихся</t>
  </si>
  <si>
    <t xml:space="preserve">транспортный налог </t>
  </si>
  <si>
    <t>автобус</t>
  </si>
  <si>
    <t xml:space="preserve">   Автобус  (школа)</t>
  </si>
  <si>
    <t>за год страх</t>
  </si>
  <si>
    <t>за год ГСМ</t>
  </si>
  <si>
    <t xml:space="preserve"> Расчет расходов на бензин автобуса в 2023 году (343)</t>
  </si>
  <si>
    <t>повышению квалификации пед. Работ.</t>
  </si>
  <si>
    <t>Охрана экстренного выезда наряда полиции по сигналу "Тревога"</t>
  </si>
  <si>
    <t>За проведение предрейсовых, послерейсовых медицынских осмотров водителя</t>
  </si>
  <si>
    <t>навигационно-информационной системе КБР</t>
  </si>
  <si>
    <t>ТО средств охраны</t>
  </si>
  <si>
    <t>монтаж кнопки тревож сигнал</t>
  </si>
  <si>
    <t>хоз товары</t>
  </si>
  <si>
    <t>осмотр</t>
  </si>
  <si>
    <r>
      <t xml:space="preserve"> Расчет расходов на страховку автобуса в 2023 году </t>
    </r>
    <r>
      <rPr>
        <b/>
        <sz val="10"/>
        <color indexed="10"/>
        <rFont val="Arial Cyr"/>
        <family val="0"/>
      </rPr>
      <t>(226)</t>
    </r>
  </si>
  <si>
    <t>Пробег в день</t>
  </si>
  <si>
    <t>на 100 км 35лит</t>
  </si>
  <si>
    <t>210 дней</t>
  </si>
  <si>
    <t>Дни в год</t>
  </si>
  <si>
    <t>цена</t>
  </si>
  <si>
    <t>Тех обслуж</t>
  </si>
  <si>
    <t xml:space="preserve">Расчет расходов на техническое обслуживание на 2023 год. </t>
  </si>
  <si>
    <t>852</t>
  </si>
  <si>
    <t>343</t>
  </si>
  <si>
    <t>Утверждено на       2025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</si>
</sst>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0.0000"/>
    <numFmt numFmtId="176" formatCode="0.00000"/>
  </numFmts>
  <fonts count="63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1" fontId="4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5" xfId="0" applyFont="1" applyBorder="1" applyAlignment="1">
      <alignment/>
    </xf>
    <xf numFmtId="172" fontId="4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172" fontId="1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172" fontId="1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9" fontId="3" fillId="0" borderId="0" xfId="0" applyNumberFormat="1" applyFont="1" applyAlignment="1">
      <alignment/>
    </xf>
    <xf numFmtId="0" fontId="3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1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172" fontId="5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right"/>
    </xf>
    <xf numFmtId="0" fontId="1" fillId="33" borderId="15" xfId="0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172" fontId="2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7" xfId="0" applyFill="1" applyBorder="1" applyAlignment="1">
      <alignment/>
    </xf>
    <xf numFmtId="172" fontId="1" fillId="33" borderId="15" xfId="0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3" fillId="0" borderId="15" xfId="0" applyNumberFormat="1" applyFont="1" applyBorder="1" applyAlignment="1">
      <alignment/>
    </xf>
    <xf numFmtId="172" fontId="0" fillId="0" borderId="15" xfId="0" applyNumberFormat="1" applyBorder="1" applyAlignment="1">
      <alignment/>
    </xf>
    <xf numFmtId="0" fontId="4" fillId="33" borderId="15" xfId="0" applyFont="1" applyFill="1" applyBorder="1" applyAlignment="1">
      <alignment wrapText="1"/>
    </xf>
    <xf numFmtId="0" fontId="6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33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20" xfId="0" applyFont="1" applyBorder="1" applyAlignment="1">
      <alignment horizontal="left"/>
    </xf>
    <xf numFmtId="0" fontId="1" fillId="34" borderId="20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2" fontId="2" fillId="0" borderId="12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16" fontId="1" fillId="33" borderId="13" xfId="0" applyNumberFormat="1" applyFont="1" applyFill="1" applyBorder="1" applyAlignment="1" applyProtection="1">
      <alignment horizontal="center"/>
      <protection locked="0"/>
    </xf>
    <xf numFmtId="0" fontId="1" fillId="33" borderId="12" xfId="0" applyNumberFormat="1" applyFont="1" applyFill="1" applyBorder="1" applyAlignment="1" applyProtection="1">
      <alignment/>
      <protection locked="0"/>
    </xf>
    <xf numFmtId="0" fontId="1" fillId="33" borderId="17" xfId="0" applyNumberFormat="1" applyFont="1" applyFill="1" applyBorder="1" applyAlignment="1" applyProtection="1">
      <alignment/>
      <protection locked="0"/>
    </xf>
    <xf numFmtId="0" fontId="2" fillId="33" borderId="15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2" fontId="2" fillId="0" borderId="15" xfId="0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172" fontId="5" fillId="33" borderId="15" xfId="0" applyNumberFormat="1" applyFont="1" applyFill="1" applyBorder="1" applyAlignment="1">
      <alignment/>
    </xf>
    <xf numFmtId="172" fontId="4" fillId="33" borderId="15" xfId="0" applyNumberFormat="1" applyFont="1" applyFill="1" applyBorder="1" applyAlignment="1">
      <alignment/>
    </xf>
    <xf numFmtId="2" fontId="5" fillId="33" borderId="15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172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172" fontId="5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172" fontId="4" fillId="33" borderId="23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/>
    </xf>
    <xf numFmtId="2" fontId="1" fillId="33" borderId="15" xfId="0" applyNumberFormat="1" applyFont="1" applyFill="1" applyBorder="1" applyAlignment="1">
      <alignment/>
    </xf>
    <xf numFmtId="174" fontId="1" fillId="33" borderId="15" xfId="0" applyNumberFormat="1" applyFont="1" applyFill="1" applyBorder="1" applyAlignment="1">
      <alignment/>
    </xf>
    <xf numFmtId="172" fontId="1" fillId="35" borderId="16" xfId="0" applyNumberFormat="1" applyFont="1" applyFill="1" applyBorder="1" applyAlignment="1">
      <alignment/>
    </xf>
    <xf numFmtId="0" fontId="61" fillId="0" borderId="19" xfId="0" applyFont="1" applyBorder="1" applyAlignment="1">
      <alignment horizontal="center"/>
    </xf>
    <xf numFmtId="0" fontId="61" fillId="36" borderId="19" xfId="0" applyFont="1" applyFill="1" applyBorder="1" applyAlignment="1">
      <alignment horizontal="center"/>
    </xf>
    <xf numFmtId="2" fontId="2" fillId="36" borderId="15" xfId="0" applyNumberFormat="1" applyFont="1" applyFill="1" applyBorder="1" applyAlignment="1">
      <alignment/>
    </xf>
    <xf numFmtId="2" fontId="2" fillId="33" borderId="15" xfId="0" applyNumberFormat="1" applyFont="1" applyFill="1" applyBorder="1" applyAlignment="1">
      <alignment/>
    </xf>
    <xf numFmtId="174" fontId="60" fillId="0" borderId="15" xfId="0" applyNumberFormat="1" applyFont="1" applyBorder="1" applyAlignment="1">
      <alignment/>
    </xf>
    <xf numFmtId="0" fontId="61" fillId="0" borderId="10" xfId="0" applyFont="1" applyBorder="1" applyAlignment="1">
      <alignment horizontal="center"/>
    </xf>
    <xf numFmtId="0" fontId="2" fillId="36" borderId="15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" fontId="0" fillId="33" borderId="0" xfId="0" applyNumberFormat="1" applyFill="1" applyAlignment="1">
      <alignment/>
    </xf>
    <xf numFmtId="0" fontId="1" fillId="36" borderId="16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15" xfId="53" applyFont="1" applyBorder="1">
      <alignment/>
      <protection/>
    </xf>
    <xf numFmtId="0" fontId="41" fillId="0" borderId="15" xfId="53" applyFont="1" applyBorder="1">
      <alignment/>
      <protection/>
    </xf>
    <xf numFmtId="2" fontId="41" fillId="0" borderId="15" xfId="53" applyNumberFormat="1" applyFont="1" applyBorder="1">
      <alignment/>
      <protection/>
    </xf>
    <xf numFmtId="0" fontId="10" fillId="0" borderId="0" xfId="53" applyFont="1">
      <alignment/>
      <protection/>
    </xf>
    <xf numFmtId="0" fontId="10" fillId="0" borderId="15" xfId="53" applyFont="1" applyBorder="1">
      <alignment/>
      <protection/>
    </xf>
    <xf numFmtId="2" fontId="10" fillId="0" borderId="15" xfId="53" applyNumberFormat="1" applyFont="1" applyBorder="1">
      <alignment/>
      <protection/>
    </xf>
    <xf numFmtId="0" fontId="11" fillId="0" borderId="0" xfId="0" applyFont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 horizontal="right"/>
    </xf>
    <xf numFmtId="49" fontId="14" fillId="33" borderId="0" xfId="0" applyNumberFormat="1" applyFont="1" applyFill="1" applyBorder="1" applyAlignment="1">
      <alignment/>
    </xf>
    <xf numFmtId="0" fontId="14" fillId="33" borderId="21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right"/>
    </xf>
    <xf numFmtId="0" fontId="14" fillId="33" borderId="18" xfId="0" applyFont="1" applyFill="1" applyBorder="1" applyAlignment="1">
      <alignment/>
    </xf>
    <xf numFmtId="0" fontId="2" fillId="36" borderId="15" xfId="0" applyFont="1" applyFill="1" applyBorder="1" applyAlignment="1">
      <alignment horizontal="center"/>
    </xf>
    <xf numFmtId="2" fontId="60" fillId="0" borderId="15" xfId="0" applyNumberFormat="1" applyFont="1" applyBorder="1" applyAlignment="1">
      <alignment/>
    </xf>
    <xf numFmtId="2" fontId="60" fillId="0" borderId="18" xfId="0" applyNumberFormat="1" applyFont="1" applyBorder="1" applyAlignment="1">
      <alignment/>
    </xf>
    <xf numFmtId="0" fontId="3" fillId="7" borderId="15" xfId="53" applyFont="1" applyFill="1" applyBorder="1" applyAlignment="1">
      <alignment horizontal="center"/>
      <protection/>
    </xf>
    <xf numFmtId="2" fontId="50" fillId="7" borderId="15" xfId="53" applyNumberFormat="1" applyFont="1" applyFill="1" applyBorder="1">
      <alignment/>
      <protection/>
    </xf>
    <xf numFmtId="1" fontId="1" fillId="33" borderId="15" xfId="0" applyNumberFormat="1" applyFont="1" applyFill="1" applyBorder="1" applyAlignment="1">
      <alignment horizontal="center"/>
    </xf>
    <xf numFmtId="0" fontId="18" fillId="33" borderId="15" xfId="0" applyFont="1" applyFill="1" applyBorder="1" applyAlignment="1">
      <alignment/>
    </xf>
    <xf numFmtId="0" fontId="50" fillId="7" borderId="15" xfId="53" applyFont="1" applyFill="1" applyBorder="1">
      <alignment/>
      <protection/>
    </xf>
    <xf numFmtId="2" fontId="10" fillId="33" borderId="15" xfId="0" applyNumberFormat="1" applyFont="1" applyFill="1" applyBorder="1" applyAlignment="1">
      <alignment/>
    </xf>
    <xf numFmtId="49" fontId="14" fillId="33" borderId="23" xfId="0" applyNumberFormat="1" applyFont="1" applyFill="1" applyBorder="1" applyAlignment="1">
      <alignment horizontal="left"/>
    </xf>
    <xf numFmtId="0" fontId="0" fillId="33" borderId="23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12" xfId="0" applyBorder="1" applyAlignment="1">
      <alignment wrapText="1"/>
    </xf>
    <xf numFmtId="1" fontId="1" fillId="33" borderId="21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72" fontId="4" fillId="33" borderId="0" xfId="0" applyNumberFormat="1" applyFont="1" applyFill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72" fontId="2" fillId="33" borderId="0" xfId="0" applyNumberFormat="1" applyFont="1" applyFill="1" applyAlignment="1">
      <alignment/>
    </xf>
    <xf numFmtId="0" fontId="3" fillId="4" borderId="15" xfId="0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4" borderId="15" xfId="0" applyFont="1" applyFill="1" applyBorder="1" applyAlignment="1">
      <alignment/>
    </xf>
    <xf numFmtId="1" fontId="3" fillId="4" borderId="15" xfId="0" applyNumberFormat="1" applyFont="1" applyFill="1" applyBorder="1" applyAlignment="1">
      <alignment/>
    </xf>
    <xf numFmtId="2" fontId="3" fillId="4" borderId="15" xfId="0" applyNumberFormat="1" applyFont="1" applyFill="1" applyBorder="1" applyAlignment="1">
      <alignment horizontal="right"/>
    </xf>
    <xf numFmtId="2" fontId="3" fillId="33" borderId="15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2" fontId="0" fillId="33" borderId="15" xfId="0" applyNumberForma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0" fontId="14" fillId="33" borderId="0" xfId="0" applyFont="1" applyFill="1" applyAlignment="1">
      <alignment horizontal="right"/>
    </xf>
    <xf numFmtId="49" fontId="14" fillId="33" borderId="14" xfId="0" applyNumberFormat="1" applyFont="1" applyFill="1" applyBorder="1" applyAlignment="1">
      <alignment horizontal="center"/>
    </xf>
    <xf numFmtId="49" fontId="14" fillId="33" borderId="21" xfId="0" applyNumberFormat="1" applyFont="1" applyFill="1" applyBorder="1" applyAlignment="1">
      <alignment horizontal="center"/>
    </xf>
    <xf numFmtId="49" fontId="14" fillId="33" borderId="23" xfId="0" applyNumberFormat="1" applyFont="1" applyFill="1" applyBorder="1" applyAlignment="1">
      <alignment horizontal="center"/>
    </xf>
    <xf numFmtId="2" fontId="14" fillId="33" borderId="21" xfId="0" applyNumberFormat="1" applyFont="1" applyFill="1" applyBorder="1" applyAlignment="1">
      <alignment horizontal="center"/>
    </xf>
    <xf numFmtId="2" fontId="14" fillId="33" borderId="23" xfId="0" applyNumberFormat="1" applyFont="1" applyFill="1" applyBorder="1" applyAlignment="1">
      <alignment horizontal="center"/>
    </xf>
    <xf numFmtId="2" fontId="14" fillId="33" borderId="14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4" fillId="33" borderId="15" xfId="0" applyFont="1" applyFill="1" applyBorder="1" applyAlignment="1">
      <alignment wrapText="1"/>
    </xf>
    <xf numFmtId="1" fontId="5" fillId="0" borderId="15" xfId="0" applyNumberFormat="1" applyFont="1" applyBorder="1" applyAlignment="1">
      <alignment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4" fillId="37" borderId="11" xfId="0" applyFont="1" applyFill="1" applyBorder="1" applyAlignment="1">
      <alignment/>
    </xf>
    <xf numFmtId="0" fontId="4" fillId="37" borderId="22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1" fillId="37" borderId="10" xfId="0" applyFont="1" applyFill="1" applyBorder="1" applyAlignment="1">
      <alignment wrapText="1"/>
    </xf>
    <xf numFmtId="0" fontId="1" fillId="37" borderId="10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1" fillId="37" borderId="12" xfId="0" applyFont="1" applyFill="1" applyBorder="1" applyAlignment="1">
      <alignment wrapText="1"/>
    </xf>
    <xf numFmtId="0" fontId="1" fillId="37" borderId="12" xfId="0" applyFont="1" applyFill="1" applyBorder="1" applyAlignment="1">
      <alignment horizontal="center"/>
    </xf>
    <xf numFmtId="0" fontId="0" fillId="37" borderId="23" xfId="0" applyFill="1" applyBorder="1" applyAlignment="1">
      <alignment/>
    </xf>
    <xf numFmtId="0" fontId="5" fillId="37" borderId="15" xfId="0" applyFont="1" applyFill="1" applyBorder="1" applyAlignment="1">
      <alignment/>
    </xf>
    <xf numFmtId="172" fontId="5" fillId="37" borderId="15" xfId="0" applyNumberFormat="1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23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5" fillId="37" borderId="16" xfId="0" applyFont="1" applyFill="1" applyBorder="1" applyAlignment="1">
      <alignment/>
    </xf>
    <xf numFmtId="172" fontId="5" fillId="37" borderId="16" xfId="0" applyNumberFormat="1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172" fontId="4" fillId="37" borderId="15" xfId="0" applyNumberFormat="1" applyFont="1" applyFill="1" applyBorder="1" applyAlignment="1">
      <alignment/>
    </xf>
    <xf numFmtId="0" fontId="4" fillId="37" borderId="0" xfId="0" applyFont="1" applyFill="1" applyAlignment="1">
      <alignment/>
    </xf>
    <xf numFmtId="172" fontId="4" fillId="37" borderId="0" xfId="0" applyNumberFormat="1" applyFont="1" applyFill="1" applyAlignment="1">
      <alignment/>
    </xf>
    <xf numFmtId="0" fontId="2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1" fillId="37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1" fontId="4" fillId="33" borderId="15" xfId="0" applyNumberFormat="1" applyFont="1" applyFill="1" applyBorder="1" applyAlignment="1">
      <alignment/>
    </xf>
    <xf numFmtId="172" fontId="0" fillId="33" borderId="15" xfId="0" applyNumberForma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172" fontId="60" fillId="0" borderId="15" xfId="0" applyNumberFormat="1" applyFont="1" applyBorder="1" applyAlignment="1">
      <alignment/>
    </xf>
    <xf numFmtId="0" fontId="62" fillId="33" borderId="0" xfId="0" applyFont="1" applyFill="1" applyAlignment="1">
      <alignment/>
    </xf>
    <xf numFmtId="2" fontId="14" fillId="33" borderId="15" xfId="0" applyNumberFormat="1" applyFon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14" fillId="33" borderId="21" xfId="0" applyNumberFormat="1" applyFon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0" fontId="14" fillId="33" borderId="21" xfId="0" applyFont="1" applyFill="1" applyBorder="1" applyAlignment="1">
      <alignment horizontal="left" wrapText="1"/>
    </xf>
    <xf numFmtId="0" fontId="14" fillId="33" borderId="23" xfId="0" applyFont="1" applyFill="1" applyBorder="1" applyAlignment="1">
      <alignment horizontal="left" wrapText="1"/>
    </xf>
    <xf numFmtId="49" fontId="14" fillId="33" borderId="14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49" fontId="14" fillId="33" borderId="21" xfId="0" applyNumberFormat="1" applyFont="1" applyFill="1" applyBorder="1" applyAlignment="1">
      <alignment horizontal="center"/>
    </xf>
    <xf numFmtId="49" fontId="14" fillId="33" borderId="23" xfId="0" applyNumberFormat="1" applyFont="1" applyFill="1" applyBorder="1" applyAlignment="1">
      <alignment horizontal="center"/>
    </xf>
    <xf numFmtId="2" fontId="14" fillId="33" borderId="14" xfId="0" applyNumberFormat="1" applyFont="1" applyFill="1" applyBorder="1" applyAlignment="1">
      <alignment horizontal="center"/>
    </xf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25" xfId="0" applyNumberFormat="1" applyFont="1" applyFill="1" applyBorder="1" applyAlignment="1">
      <alignment horizontal="center" vertical="center"/>
    </xf>
    <xf numFmtId="49" fontId="14" fillId="33" borderId="26" xfId="0" applyNumberFormat="1" applyFont="1" applyFill="1" applyBorder="1" applyAlignment="1">
      <alignment horizontal="center" vertical="center"/>
    </xf>
    <xf numFmtId="49" fontId="14" fillId="33" borderId="18" xfId="0" applyNumberFormat="1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0" xfId="0" applyFont="1" applyFill="1" applyAlignment="1">
      <alignment horizontal="right"/>
    </xf>
    <xf numFmtId="49" fontId="14" fillId="33" borderId="18" xfId="0" applyNumberFormat="1" applyFont="1" applyFill="1" applyBorder="1" applyAlignment="1">
      <alignment horizontal="left"/>
    </xf>
    <xf numFmtId="49" fontId="14" fillId="33" borderId="27" xfId="0" applyNumberFormat="1" applyFont="1" applyFill="1" applyBorder="1" applyAlignment="1">
      <alignment horizontal="center" vertical="center"/>
    </xf>
    <xf numFmtId="49" fontId="14" fillId="33" borderId="21" xfId="0" applyNumberFormat="1" applyFont="1" applyFill="1" applyBorder="1" applyAlignment="1">
      <alignment horizontal="center" vertical="center"/>
    </xf>
    <xf numFmtId="49" fontId="14" fillId="33" borderId="28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/>
    </xf>
    <xf numFmtId="49" fontId="14" fillId="33" borderId="29" xfId="0" applyNumberFormat="1" applyFont="1" applyFill="1" applyBorder="1" applyAlignment="1">
      <alignment horizontal="center" vertical="center"/>
    </xf>
    <xf numFmtId="49" fontId="14" fillId="33" borderId="30" xfId="0" applyNumberFormat="1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/>
    </xf>
    <xf numFmtId="49" fontId="14" fillId="33" borderId="31" xfId="0" applyNumberFormat="1" applyFont="1" applyFill="1" applyBorder="1" applyAlignment="1">
      <alignment horizontal="center" vertical="center"/>
    </xf>
    <xf numFmtId="49" fontId="14" fillId="33" borderId="18" xfId="0" applyNumberFormat="1" applyFont="1" applyFill="1" applyBorder="1" applyAlignment="1">
      <alignment horizontal="center" vertical="center"/>
    </xf>
    <xf numFmtId="49" fontId="14" fillId="33" borderId="32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/>
    </xf>
    <xf numFmtId="49" fontId="14" fillId="33" borderId="34" xfId="0" applyNumberFormat="1" applyFont="1" applyFill="1" applyBorder="1" applyAlignment="1">
      <alignment horizontal="center" vertical="center"/>
    </xf>
    <xf numFmtId="49" fontId="14" fillId="33" borderId="35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top"/>
    </xf>
    <xf numFmtId="0" fontId="14" fillId="33" borderId="22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22" xfId="0" applyFont="1" applyFill="1" applyBorder="1" applyAlignment="1">
      <alignment horizontal="center" vertical="top"/>
    </xf>
    <xf numFmtId="0" fontId="14" fillId="33" borderId="19" xfId="0" applyFont="1" applyFill="1" applyBorder="1" applyAlignment="1">
      <alignment horizontal="center" vertical="top"/>
    </xf>
    <xf numFmtId="0" fontId="14" fillId="33" borderId="13" xfId="0" applyFont="1" applyFill="1" applyBorder="1" applyAlignment="1">
      <alignment horizontal="center" vertical="top"/>
    </xf>
    <xf numFmtId="0" fontId="14" fillId="33" borderId="18" xfId="0" applyFont="1" applyFill="1" applyBorder="1" applyAlignment="1">
      <alignment horizontal="center" vertical="top"/>
    </xf>
    <xf numFmtId="0" fontId="14" fillId="33" borderId="17" xfId="0" applyFont="1" applyFill="1" applyBorder="1" applyAlignment="1">
      <alignment horizontal="center" vertical="top"/>
    </xf>
    <xf numFmtId="0" fontId="14" fillId="33" borderId="14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2" fontId="14" fillId="33" borderId="23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left" wrapText="1"/>
    </xf>
    <xf numFmtId="0" fontId="0" fillId="33" borderId="23" xfId="0" applyFill="1" applyBorder="1" applyAlignment="1">
      <alignment horizontal="left" wrapText="1"/>
    </xf>
    <xf numFmtId="49" fontId="14" fillId="33" borderId="15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4" fillId="33" borderId="21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/>
    </xf>
    <xf numFmtId="49" fontId="14" fillId="33" borderId="34" xfId="0" applyNumberFormat="1" applyFont="1" applyFill="1" applyBorder="1" applyAlignment="1">
      <alignment horizontal="center"/>
    </xf>
    <xf numFmtId="49" fontId="14" fillId="33" borderId="36" xfId="0" applyNumberFormat="1" applyFont="1" applyFill="1" applyBorder="1" applyAlignment="1">
      <alignment horizontal="center"/>
    </xf>
    <xf numFmtId="49" fontId="14" fillId="33" borderId="37" xfId="0" applyNumberFormat="1" applyFont="1" applyFill="1" applyBorder="1" applyAlignment="1">
      <alignment horizontal="center"/>
    </xf>
    <xf numFmtId="2" fontId="16" fillId="33" borderId="33" xfId="0" applyNumberFormat="1" applyFont="1" applyFill="1" applyBorder="1" applyAlignment="1">
      <alignment horizontal="center"/>
    </xf>
    <xf numFmtId="2" fontId="16" fillId="33" borderId="34" xfId="0" applyNumberFormat="1" applyFont="1" applyFill="1" applyBorder="1" applyAlignment="1">
      <alignment horizontal="center"/>
    </xf>
    <xf numFmtId="2" fontId="16" fillId="33" borderId="36" xfId="0" applyNumberFormat="1" applyFont="1" applyFill="1" applyBorder="1" applyAlignment="1">
      <alignment horizontal="center"/>
    </xf>
    <xf numFmtId="49" fontId="14" fillId="33" borderId="24" xfId="0" applyNumberFormat="1" applyFont="1" applyFill="1" applyBorder="1" applyAlignment="1">
      <alignment horizontal="center"/>
    </xf>
    <xf numFmtId="49" fontId="14" fillId="33" borderId="25" xfId="0" applyNumberFormat="1" applyFont="1" applyFill="1" applyBorder="1" applyAlignment="1">
      <alignment horizontal="center"/>
    </xf>
    <xf numFmtId="49" fontId="14" fillId="33" borderId="26" xfId="0" applyNumberFormat="1" applyFont="1" applyFill="1" applyBorder="1" applyAlignment="1">
      <alignment horizontal="center"/>
    </xf>
    <xf numFmtId="0" fontId="14" fillId="33" borderId="38" xfId="0" applyNumberFormat="1" applyFont="1" applyFill="1" applyBorder="1" applyAlignment="1">
      <alignment horizontal="center"/>
    </xf>
    <xf numFmtId="0" fontId="14" fillId="33" borderId="39" xfId="0" applyNumberFormat="1" applyFont="1" applyFill="1" applyBorder="1" applyAlignment="1">
      <alignment horizontal="center"/>
    </xf>
    <xf numFmtId="0" fontId="14" fillId="33" borderId="40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justify" wrapText="1"/>
    </xf>
    <xf numFmtId="0" fontId="12" fillId="33" borderId="0" xfId="0" applyFont="1" applyFill="1" applyAlignment="1">
      <alignment horizontal="justify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33" borderId="14" xfId="0" applyFont="1" applyFill="1" applyBorder="1" applyAlignment="1">
      <alignment wrapText="1"/>
    </xf>
    <xf numFmtId="0" fontId="0" fillId="0" borderId="23" xfId="0" applyBorder="1" applyAlignment="1">
      <alignment/>
    </xf>
    <xf numFmtId="0" fontId="4" fillId="33" borderId="23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23" xfId="0" applyFill="1" applyBorder="1" applyAlignment="1">
      <alignment/>
    </xf>
    <xf numFmtId="0" fontId="4" fillId="33" borderId="15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33" borderId="0" xfId="0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7" borderId="14" xfId="0" applyFont="1" applyFill="1" applyBorder="1" applyAlignment="1">
      <alignment wrapText="1"/>
    </xf>
    <xf numFmtId="0" fontId="0" fillId="37" borderId="23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3" fillId="0" borderId="10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0" fontId="3" fillId="0" borderId="12" xfId="53" applyFont="1" applyBorder="1" applyAlignment="1">
      <alignment wrapText="1"/>
      <protection/>
    </xf>
    <xf numFmtId="0" fontId="3" fillId="0" borderId="10" xfId="53" applyFont="1" applyBorder="1" applyAlignment="1">
      <alignment vertical="center" wrapText="1"/>
      <protection/>
    </xf>
    <xf numFmtId="0" fontId="0" fillId="0" borderId="16" xfId="0" applyBorder="1" applyAlignment="1">
      <alignment wrapText="1"/>
    </xf>
    <xf numFmtId="0" fontId="4" fillId="33" borderId="14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0" borderId="10" xfId="53" applyFont="1" applyBorder="1" applyAlignment="1">
      <alignment/>
      <protection/>
    </xf>
    <xf numFmtId="0" fontId="3" fillId="0" borderId="16" xfId="53" applyFont="1" applyBorder="1" applyAlignment="1">
      <alignment/>
      <protection/>
    </xf>
    <xf numFmtId="0" fontId="3" fillId="0" borderId="12" xfId="53" applyFont="1" applyBorder="1" applyAlignment="1">
      <alignment/>
      <protection/>
    </xf>
    <xf numFmtId="0" fontId="4" fillId="0" borderId="0" xfId="0" applyFont="1" applyAlignment="1">
      <alignment horizontal="center" wrapText="1"/>
    </xf>
    <xf numFmtId="0" fontId="14" fillId="33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77\Downloads\&#1056;&#1040;&#1057;&#1063;&#1045;&#1058;%20&#1082;&#1072;&#1084;&#1091;&#1085;&#1072;&#1083;&#1100;&#1085;&#1099;&#1093;%20&#1087;&#1086;%20&#1052;&#1050;&#1054;&#1059;%20&#1057;&#1054;&#1064;%20&#8470;%201%20&#1089;.&#1087;.%20&#1050;&#1072;&#1093;&#1091;&#1085;%20%20&#1085;&#1072;%202023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лектроэн. по факту"/>
      <sheetName val="Тепло по факту"/>
      <sheetName val="Вода по факту"/>
      <sheetName val="Посуда"/>
      <sheetName val="Хоз товары"/>
      <sheetName val="Лист1"/>
    </sheetNames>
    <sheetDataSet>
      <sheetData sheetId="0">
        <row r="5">
          <cell r="O5">
            <v>56511</v>
          </cell>
        </row>
        <row r="6">
          <cell r="O6">
            <v>37730</v>
          </cell>
        </row>
      </sheetData>
      <sheetData sheetId="1">
        <row r="5">
          <cell r="O5">
            <v>565.0200000000001</v>
          </cell>
        </row>
        <row r="6">
          <cell r="O6">
            <v>358.95</v>
          </cell>
        </row>
      </sheetData>
      <sheetData sheetId="2">
        <row r="5">
          <cell r="O5">
            <v>1029.1100000000001</v>
          </cell>
        </row>
        <row r="6">
          <cell r="O6">
            <v>1162.7900000000002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80"/>
  <sheetViews>
    <sheetView tabSelected="1" zoomScalePageLayoutView="0" workbookViewId="0" topLeftCell="A80">
      <selection activeCell="W80" sqref="W80"/>
    </sheetView>
  </sheetViews>
  <sheetFormatPr defaultColWidth="0.875" defaultRowHeight="12.75"/>
  <cols>
    <col min="1" max="32" width="0.875" style="207" customWidth="1"/>
    <col min="33" max="33" width="14.875" style="207" customWidth="1"/>
    <col min="34" max="40" width="0.875" style="207" customWidth="1"/>
    <col min="41" max="41" width="0.5" style="207" customWidth="1"/>
    <col min="42" max="42" width="0.875" style="207" hidden="1" customWidth="1"/>
    <col min="43" max="49" width="0.875" style="207" customWidth="1"/>
    <col min="50" max="50" width="0.12890625" style="207" customWidth="1"/>
    <col min="51" max="51" width="0.875" style="207" hidden="1" customWidth="1"/>
    <col min="52" max="58" width="0.875" style="207" customWidth="1"/>
    <col min="59" max="59" width="0.74609375" style="207" customWidth="1"/>
    <col min="60" max="61" width="0.875" style="207" hidden="1" customWidth="1"/>
    <col min="62" max="76" width="0.875" style="207" customWidth="1"/>
    <col min="77" max="77" width="0.2421875" style="207" customWidth="1"/>
    <col min="78" max="79" width="0.875" style="207" hidden="1" customWidth="1"/>
    <col min="80" max="89" width="0.875" style="207" customWidth="1"/>
    <col min="90" max="90" width="0.12890625" style="207" customWidth="1"/>
    <col min="91" max="91" width="0.875" style="207" hidden="1" customWidth="1"/>
    <col min="92" max="104" width="0.875" style="207" customWidth="1"/>
    <col min="105" max="105" width="0.12890625" style="207" customWidth="1"/>
    <col min="106" max="107" width="0.875" style="207" hidden="1" customWidth="1"/>
    <col min="108" max="119" width="0.875" style="207" customWidth="1"/>
    <col min="120" max="120" width="0.5" style="207" customWidth="1"/>
    <col min="121" max="123" width="0.875" style="207" hidden="1" customWidth="1"/>
    <col min="124" max="124" width="1.25" style="207" customWidth="1"/>
    <col min="125" max="127" width="0.875" style="207" hidden="1" customWidth="1"/>
    <col min="128" max="139" width="0.875" style="207" customWidth="1"/>
    <col min="140" max="140" width="0.74609375" style="207" customWidth="1"/>
    <col min="141" max="144" width="0.875" style="207" hidden="1" customWidth="1"/>
    <col min="145" max="145" width="0.12890625" style="207" hidden="1" customWidth="1"/>
    <col min="146" max="146" width="0.875" style="207" hidden="1" customWidth="1"/>
    <col min="147" max="147" width="2.50390625" style="207" customWidth="1"/>
    <col min="148" max="156" width="0.875" style="207" customWidth="1"/>
    <col min="157" max="157" width="1.875" style="207" bestFit="1" customWidth="1"/>
    <col min="158" max="162" width="0.875" style="207" customWidth="1"/>
    <col min="163" max="163" width="0.74609375" style="207" customWidth="1"/>
    <col min="164" max="167" width="0.875" style="207" hidden="1" customWidth="1"/>
    <col min="168" max="174" width="0.875" style="207" customWidth="1"/>
    <col min="175" max="175" width="2.00390625" style="207" bestFit="1" customWidth="1"/>
    <col min="176" max="176" width="1.875" style="207" bestFit="1" customWidth="1"/>
    <col min="177" max="183" width="0.875" style="207" customWidth="1"/>
    <col min="184" max="184" width="0.5" style="207" customWidth="1"/>
    <col min="185" max="187" width="0.875" style="207" hidden="1" customWidth="1"/>
    <col min="188" max="16384" width="0.875" style="207" customWidth="1"/>
  </cols>
  <sheetData>
    <row r="1" spans="88:170" s="205" customFormat="1" ht="15" customHeight="1">
      <c r="CJ1" s="313" t="s">
        <v>157</v>
      </c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3"/>
      <c r="ET1" s="313"/>
      <c r="EU1" s="313"/>
      <c r="EV1" s="313"/>
      <c r="EW1" s="313"/>
      <c r="EX1" s="313"/>
      <c r="EY1" s="313"/>
      <c r="EZ1" s="313"/>
      <c r="FA1" s="313"/>
      <c r="FB1" s="313"/>
      <c r="FC1" s="313"/>
      <c r="FD1" s="313"/>
      <c r="FE1" s="206"/>
      <c r="FF1" s="206"/>
      <c r="FG1" s="206"/>
      <c r="FH1" s="206"/>
      <c r="FI1" s="206"/>
      <c r="FJ1" s="206"/>
      <c r="FK1" s="206"/>
      <c r="FL1" s="206"/>
      <c r="FM1" s="206"/>
      <c r="FN1" s="206"/>
    </row>
    <row r="2" spans="88:170" s="205" customFormat="1" ht="14.25" customHeight="1">
      <c r="CJ2" s="314" t="s">
        <v>158</v>
      </c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4"/>
      <c r="DX2" s="314"/>
      <c r="DY2" s="314"/>
      <c r="DZ2" s="314"/>
      <c r="EA2" s="314"/>
      <c r="EB2" s="314"/>
      <c r="EC2" s="314"/>
      <c r="ED2" s="314"/>
      <c r="EE2" s="314"/>
      <c r="EF2" s="314"/>
      <c r="EG2" s="314"/>
      <c r="EH2" s="314"/>
      <c r="EI2" s="314"/>
      <c r="EJ2" s="314"/>
      <c r="EK2" s="314"/>
      <c r="EL2" s="314"/>
      <c r="EM2" s="314"/>
      <c r="EN2" s="314"/>
      <c r="EO2" s="314"/>
      <c r="EP2" s="314"/>
      <c r="EQ2" s="314"/>
      <c r="ER2" s="314"/>
      <c r="ES2" s="314"/>
      <c r="ET2" s="314"/>
      <c r="EU2" s="314"/>
      <c r="EV2" s="314"/>
      <c r="EW2" s="314"/>
      <c r="EX2" s="314"/>
      <c r="EY2" s="314"/>
      <c r="EZ2" s="314"/>
      <c r="FA2" s="314"/>
      <c r="FB2" s="314"/>
      <c r="FC2" s="314"/>
      <c r="FD2" s="314"/>
      <c r="FE2" s="314"/>
      <c r="FF2" s="314"/>
      <c r="FG2" s="314"/>
      <c r="FH2" s="314"/>
      <c r="FI2" s="314"/>
      <c r="FJ2" s="314"/>
      <c r="FK2" s="314"/>
      <c r="FL2" s="314"/>
      <c r="FM2" s="314"/>
      <c r="FN2" s="314"/>
    </row>
    <row r="3" spans="88:170" ht="14.25" customHeight="1">
      <c r="CJ3" s="314" t="s">
        <v>159</v>
      </c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4"/>
      <c r="EH3" s="314"/>
      <c r="EI3" s="314"/>
      <c r="EJ3" s="314"/>
      <c r="EK3" s="314"/>
      <c r="EL3" s="314"/>
      <c r="EM3" s="314"/>
      <c r="EN3" s="314"/>
      <c r="EO3" s="314"/>
      <c r="EP3" s="314"/>
      <c r="EQ3" s="314"/>
      <c r="ER3" s="314"/>
      <c r="ES3" s="314"/>
      <c r="ET3" s="314"/>
      <c r="EU3" s="314"/>
      <c r="EV3" s="314"/>
      <c r="EW3" s="314"/>
      <c r="EX3" s="314"/>
      <c r="EY3" s="314"/>
      <c r="EZ3" s="314"/>
      <c r="FA3" s="314"/>
      <c r="FB3" s="314"/>
      <c r="FC3" s="314"/>
      <c r="FD3" s="314"/>
      <c r="FE3" s="314"/>
      <c r="FF3" s="314"/>
      <c r="FG3" s="314"/>
      <c r="FH3" s="314"/>
      <c r="FI3" s="314"/>
      <c r="FJ3" s="314"/>
      <c r="FK3" s="314"/>
      <c r="FL3" s="314"/>
      <c r="FM3" s="314"/>
      <c r="FN3" s="314"/>
    </row>
    <row r="4" spans="88:170" ht="14.25" customHeight="1">
      <c r="CJ4" s="314" t="s">
        <v>293</v>
      </c>
      <c r="CK4" s="314"/>
      <c r="CL4" s="314"/>
      <c r="CM4" s="314"/>
      <c r="CN4" s="314"/>
      <c r="CO4" s="314"/>
      <c r="CP4" s="314"/>
      <c r="CQ4" s="314"/>
      <c r="CR4" s="314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314"/>
      <c r="EA4" s="314"/>
      <c r="EB4" s="314"/>
      <c r="EC4" s="314"/>
      <c r="ED4" s="314"/>
      <c r="EE4" s="314"/>
      <c r="EF4" s="314"/>
      <c r="EG4" s="314"/>
      <c r="EH4" s="314"/>
      <c r="EI4" s="314"/>
      <c r="EJ4" s="314"/>
      <c r="EK4" s="314"/>
      <c r="EL4" s="314"/>
      <c r="EM4" s="314"/>
      <c r="EN4" s="314"/>
      <c r="EO4" s="314"/>
      <c r="EP4" s="314"/>
      <c r="EQ4" s="314"/>
      <c r="ER4" s="314"/>
      <c r="ES4" s="314"/>
      <c r="ET4" s="314"/>
      <c r="EU4" s="314"/>
      <c r="EV4" s="314"/>
      <c r="EW4" s="314"/>
      <c r="EX4" s="314"/>
      <c r="EY4" s="314"/>
      <c r="EZ4" s="314"/>
      <c r="FA4" s="314"/>
      <c r="FB4" s="314"/>
      <c r="FC4" s="314"/>
      <c r="FD4" s="314"/>
      <c r="FE4" s="314"/>
      <c r="FF4" s="314"/>
      <c r="FG4" s="314"/>
      <c r="FH4" s="314"/>
      <c r="FI4" s="314"/>
      <c r="FJ4" s="314"/>
      <c r="FK4" s="314"/>
      <c r="FL4" s="314"/>
      <c r="FM4" s="314"/>
      <c r="FN4" s="314"/>
    </row>
    <row r="5" spans="1:167" ht="24" customHeight="1" thickBo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8"/>
    </row>
    <row r="6" spans="1:167" ht="4.5" customHeight="1" hidden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</row>
    <row r="7" spans="1:167" ht="12" hidden="1" thickBo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</row>
    <row r="8" spans="1:167" ht="12" hidden="1" thickBot="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</row>
    <row r="9" spans="1:167" ht="12" hidden="1" thickBo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</row>
    <row r="10" spans="1:167" ht="12" hidden="1" thickBot="1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</row>
    <row r="11" spans="1:167" ht="12" hidden="1" thickBot="1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8"/>
      <c r="V11" s="208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8"/>
      <c r="DO11" s="208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8"/>
      <c r="EU11" s="208"/>
      <c r="EV11" s="208"/>
      <c r="EW11" s="208"/>
      <c r="EX11" s="208"/>
      <c r="EY11" s="208"/>
      <c r="EZ11" s="208"/>
      <c r="FA11" s="208"/>
      <c r="FB11" s="208"/>
      <c r="FC11" s="208"/>
      <c r="FD11" s="208"/>
      <c r="FE11" s="208"/>
      <c r="FF11" s="208"/>
      <c r="FG11" s="208"/>
      <c r="FH11" s="208"/>
      <c r="FI11" s="208"/>
      <c r="FJ11" s="208"/>
      <c r="FK11" s="208"/>
    </row>
    <row r="12" spans="1:167" ht="12" hidden="1" thickBo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08"/>
      <c r="V12" s="208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08"/>
      <c r="DO12" s="208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</row>
    <row r="13" spans="1:167" ht="12" hidden="1" thickBot="1">
      <c r="A13" s="208"/>
      <c r="B13" s="211"/>
      <c r="C13" s="212"/>
      <c r="D13" s="212"/>
      <c r="E13" s="212"/>
      <c r="F13" s="212"/>
      <c r="G13" s="208"/>
      <c r="H13" s="208"/>
      <c r="I13" s="208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12"/>
      <c r="AH13" s="212"/>
      <c r="AI13" s="212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11"/>
      <c r="CV13" s="212"/>
      <c r="CW13" s="212"/>
      <c r="CX13" s="212"/>
      <c r="CY13" s="212"/>
      <c r="CZ13" s="208"/>
      <c r="DA13" s="208"/>
      <c r="DB13" s="208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12"/>
      <c r="EA13" s="212"/>
      <c r="EB13" s="212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</row>
    <row r="14" ht="6.75" customHeight="1" hidden="1"/>
    <row r="15" spans="148:167" ht="12" hidden="1" thickBot="1">
      <c r="ER15" s="315" t="s">
        <v>160</v>
      </c>
      <c r="ES15" s="316"/>
      <c r="ET15" s="316"/>
      <c r="EU15" s="316"/>
      <c r="EV15" s="316"/>
      <c r="EW15" s="316"/>
      <c r="EX15" s="316"/>
      <c r="EY15" s="316"/>
      <c r="EZ15" s="316"/>
      <c r="FA15" s="316"/>
      <c r="FB15" s="316"/>
      <c r="FC15" s="316"/>
      <c r="FD15" s="316"/>
      <c r="FE15" s="316"/>
      <c r="FF15" s="316"/>
      <c r="FG15" s="316"/>
      <c r="FH15" s="316"/>
      <c r="FI15" s="316"/>
      <c r="FJ15" s="316"/>
      <c r="FK15" s="317"/>
    </row>
    <row r="16" spans="30:167" ht="12.75" customHeight="1">
      <c r="AD16" s="318" t="s">
        <v>280</v>
      </c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EP16" s="250" t="s">
        <v>161</v>
      </c>
      <c r="ER16" s="319" t="s">
        <v>162</v>
      </c>
      <c r="ES16" s="320"/>
      <c r="ET16" s="320"/>
      <c r="EU16" s="320"/>
      <c r="EV16" s="320"/>
      <c r="EW16" s="320"/>
      <c r="EX16" s="320"/>
      <c r="EY16" s="320"/>
      <c r="EZ16" s="320"/>
      <c r="FA16" s="320"/>
      <c r="FB16" s="320"/>
      <c r="FC16" s="320"/>
      <c r="FD16" s="320"/>
      <c r="FE16" s="320"/>
      <c r="FF16" s="320"/>
      <c r="FG16" s="320"/>
      <c r="FH16" s="320"/>
      <c r="FI16" s="320"/>
      <c r="FJ16" s="320"/>
      <c r="FK16" s="321"/>
    </row>
    <row r="17" spans="60:167" ht="11.25">
      <c r="BH17" s="250" t="s">
        <v>163</v>
      </c>
      <c r="BI17" s="322" t="s">
        <v>164</v>
      </c>
      <c r="BJ17" s="322"/>
      <c r="BK17" s="322"/>
      <c r="BL17" s="322"/>
      <c r="BM17" s="207" t="s">
        <v>165</v>
      </c>
      <c r="BP17" s="323" t="s">
        <v>166</v>
      </c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4">
        <v>20</v>
      </c>
      <c r="CE17" s="324"/>
      <c r="CF17" s="324"/>
      <c r="CG17" s="324"/>
      <c r="CH17" s="325" t="s">
        <v>249</v>
      </c>
      <c r="CI17" s="325"/>
      <c r="CJ17" s="325"/>
      <c r="CK17" s="207" t="s">
        <v>168</v>
      </c>
      <c r="EP17" s="250" t="s">
        <v>169</v>
      </c>
      <c r="ER17" s="326" t="s">
        <v>281</v>
      </c>
      <c r="ES17" s="327"/>
      <c r="ET17" s="327"/>
      <c r="EU17" s="327"/>
      <c r="EV17" s="327"/>
      <c r="EW17" s="327"/>
      <c r="EX17" s="327"/>
      <c r="EY17" s="327"/>
      <c r="EZ17" s="327"/>
      <c r="FA17" s="327"/>
      <c r="FB17" s="327"/>
      <c r="FC17" s="327"/>
      <c r="FD17" s="327"/>
      <c r="FE17" s="327"/>
      <c r="FF17" s="327"/>
      <c r="FG17" s="327"/>
      <c r="FH17" s="327"/>
      <c r="FI17" s="327"/>
      <c r="FJ17" s="327"/>
      <c r="FK17" s="328"/>
    </row>
    <row r="18" spans="146:167" ht="11.25">
      <c r="EP18" s="250" t="s">
        <v>170</v>
      </c>
      <c r="ER18" s="326" t="s">
        <v>171</v>
      </c>
      <c r="ES18" s="327"/>
      <c r="ET18" s="327"/>
      <c r="EU18" s="327"/>
      <c r="EV18" s="327"/>
      <c r="EW18" s="327"/>
      <c r="EX18" s="327"/>
      <c r="EY18" s="327"/>
      <c r="EZ18" s="327"/>
      <c r="FA18" s="327"/>
      <c r="FB18" s="327"/>
      <c r="FC18" s="327"/>
      <c r="FD18" s="327"/>
      <c r="FE18" s="327"/>
      <c r="FF18" s="327"/>
      <c r="FG18" s="327"/>
      <c r="FH18" s="327"/>
      <c r="FI18" s="327"/>
      <c r="FJ18" s="327"/>
      <c r="FK18" s="328"/>
    </row>
    <row r="19" spans="1:167" ht="11.25">
      <c r="A19" s="207" t="s">
        <v>172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329" t="s">
        <v>173</v>
      </c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29"/>
      <c r="DG19" s="329"/>
      <c r="DH19" s="329"/>
      <c r="DI19" s="329"/>
      <c r="DJ19" s="329"/>
      <c r="DK19" s="329"/>
      <c r="DL19" s="329"/>
      <c r="DM19" s="329"/>
      <c r="DN19" s="329"/>
      <c r="DO19" s="329"/>
      <c r="DP19" s="329"/>
      <c r="EP19" s="250" t="s">
        <v>174</v>
      </c>
      <c r="ER19" s="330"/>
      <c r="ES19" s="316"/>
      <c r="ET19" s="316"/>
      <c r="EU19" s="316"/>
      <c r="EV19" s="316"/>
      <c r="EW19" s="316"/>
      <c r="EX19" s="316"/>
      <c r="EY19" s="316"/>
      <c r="EZ19" s="316"/>
      <c r="FA19" s="316"/>
      <c r="FB19" s="316"/>
      <c r="FC19" s="316"/>
      <c r="FD19" s="316"/>
      <c r="FE19" s="316"/>
      <c r="FF19" s="316"/>
      <c r="FG19" s="316"/>
      <c r="FH19" s="316"/>
      <c r="FI19" s="316"/>
      <c r="FJ19" s="316"/>
      <c r="FK19" s="331"/>
    </row>
    <row r="20" spans="1:167" ht="11.25">
      <c r="A20" s="207" t="s">
        <v>175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EP20" s="250" t="s">
        <v>174</v>
      </c>
      <c r="ER20" s="333"/>
      <c r="ES20" s="334"/>
      <c r="ET20" s="334"/>
      <c r="EU20" s="334"/>
      <c r="EV20" s="334"/>
      <c r="EW20" s="334"/>
      <c r="EX20" s="334"/>
      <c r="EY20" s="334"/>
      <c r="EZ20" s="334"/>
      <c r="FA20" s="334"/>
      <c r="FB20" s="334"/>
      <c r="FC20" s="334"/>
      <c r="FD20" s="334"/>
      <c r="FE20" s="334"/>
      <c r="FF20" s="334"/>
      <c r="FG20" s="334"/>
      <c r="FH20" s="334"/>
      <c r="FI20" s="334"/>
      <c r="FJ20" s="334"/>
      <c r="FK20" s="335"/>
    </row>
    <row r="21" spans="1:167" ht="11.25">
      <c r="A21" s="207" t="s">
        <v>176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332" t="s">
        <v>177</v>
      </c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EP21" s="250" t="s">
        <v>178</v>
      </c>
      <c r="ER21" s="326"/>
      <c r="ES21" s="327"/>
      <c r="ET21" s="327"/>
      <c r="EU21" s="327"/>
      <c r="EV21" s="327"/>
      <c r="EW21" s="327"/>
      <c r="EX21" s="327"/>
      <c r="EY21" s="327"/>
      <c r="EZ21" s="327"/>
      <c r="FA21" s="327"/>
      <c r="FB21" s="327"/>
      <c r="FC21" s="327"/>
      <c r="FD21" s="327"/>
      <c r="FE21" s="327"/>
      <c r="FF21" s="327"/>
      <c r="FG21" s="327"/>
      <c r="FH21" s="327"/>
      <c r="FI21" s="327"/>
      <c r="FJ21" s="327"/>
      <c r="FK21" s="328"/>
    </row>
    <row r="22" spans="1:167" ht="11.25">
      <c r="A22" s="207" t="s">
        <v>179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329" t="s">
        <v>180</v>
      </c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/>
      <c r="BX22" s="329"/>
      <c r="BY22" s="329"/>
      <c r="BZ22" s="329"/>
      <c r="CA22" s="329"/>
      <c r="CB22" s="329"/>
      <c r="CC22" s="329"/>
      <c r="CD22" s="329"/>
      <c r="CE22" s="329"/>
      <c r="CF22" s="329"/>
      <c r="CG22" s="329"/>
      <c r="CH22" s="329"/>
      <c r="CI22" s="329"/>
      <c r="CJ22" s="329"/>
      <c r="CK22" s="329"/>
      <c r="CL22" s="329"/>
      <c r="CM22" s="329"/>
      <c r="CN22" s="329"/>
      <c r="CO22" s="329"/>
      <c r="CP22" s="329"/>
      <c r="CQ22" s="329"/>
      <c r="CR22" s="329"/>
      <c r="CS22" s="329"/>
      <c r="CT22" s="329"/>
      <c r="CU22" s="329"/>
      <c r="CV22" s="329"/>
      <c r="CW22" s="329"/>
      <c r="CX22" s="329"/>
      <c r="CY22" s="329"/>
      <c r="CZ22" s="329"/>
      <c r="DA22" s="329"/>
      <c r="DB22" s="329"/>
      <c r="DC22" s="329"/>
      <c r="DD22" s="329"/>
      <c r="DE22" s="329"/>
      <c r="DF22" s="329"/>
      <c r="DG22" s="329"/>
      <c r="DH22" s="329"/>
      <c r="DI22" s="329"/>
      <c r="DJ22" s="329"/>
      <c r="DK22" s="329"/>
      <c r="DL22" s="329"/>
      <c r="DM22" s="329"/>
      <c r="DN22" s="329"/>
      <c r="DO22" s="329"/>
      <c r="DP22" s="329"/>
      <c r="EP22" s="250" t="s">
        <v>181</v>
      </c>
      <c r="ER22" s="326" t="s">
        <v>182</v>
      </c>
      <c r="ES22" s="327"/>
      <c r="ET22" s="327"/>
      <c r="EU22" s="327"/>
      <c r="EV22" s="327"/>
      <c r="EW22" s="327"/>
      <c r="EX22" s="327"/>
      <c r="EY22" s="327"/>
      <c r="EZ22" s="327"/>
      <c r="FA22" s="327"/>
      <c r="FB22" s="327"/>
      <c r="FC22" s="327"/>
      <c r="FD22" s="327"/>
      <c r="FE22" s="327"/>
      <c r="FF22" s="327"/>
      <c r="FG22" s="327"/>
      <c r="FH22" s="327"/>
      <c r="FI22" s="327"/>
      <c r="FJ22" s="327"/>
      <c r="FK22" s="328"/>
    </row>
    <row r="23" spans="1:167" ht="11.25">
      <c r="A23" s="207" t="s">
        <v>183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EP23" s="250" t="s">
        <v>184</v>
      </c>
      <c r="ER23" s="326" t="s">
        <v>185</v>
      </c>
      <c r="ES23" s="327"/>
      <c r="ET23" s="327"/>
      <c r="EU23" s="327"/>
      <c r="EV23" s="327"/>
      <c r="EW23" s="327"/>
      <c r="EX23" s="327"/>
      <c r="EY23" s="327"/>
      <c r="EZ23" s="327"/>
      <c r="FA23" s="327"/>
      <c r="FB23" s="327"/>
      <c r="FC23" s="327"/>
      <c r="FD23" s="327"/>
      <c r="FE23" s="327"/>
      <c r="FF23" s="327"/>
      <c r="FG23" s="327"/>
      <c r="FH23" s="327"/>
      <c r="FI23" s="327"/>
      <c r="FJ23" s="327"/>
      <c r="FK23" s="328"/>
    </row>
    <row r="24" spans="25:167" ht="12" thickBot="1"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EP24" s="250" t="s">
        <v>186</v>
      </c>
      <c r="ER24" s="336"/>
      <c r="ES24" s="337"/>
      <c r="ET24" s="337"/>
      <c r="EU24" s="337"/>
      <c r="EV24" s="337"/>
      <c r="EW24" s="337"/>
      <c r="EX24" s="337"/>
      <c r="EY24" s="337"/>
      <c r="EZ24" s="337"/>
      <c r="FA24" s="337"/>
      <c r="FB24" s="337"/>
      <c r="FC24" s="337"/>
      <c r="FD24" s="337"/>
      <c r="FE24" s="337"/>
      <c r="FF24" s="337"/>
      <c r="FG24" s="337"/>
      <c r="FH24" s="337"/>
      <c r="FI24" s="337"/>
      <c r="FJ24" s="337"/>
      <c r="FK24" s="338"/>
    </row>
    <row r="25" spans="25:71" ht="11.25">
      <c r="Y25" s="339" t="s">
        <v>187</v>
      </c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</row>
    <row r="26" ht="9.75" customHeight="1"/>
    <row r="27" spans="1:187" ht="11.25">
      <c r="A27" s="340" t="s">
        <v>188</v>
      </c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1"/>
      <c r="AH27" s="344" t="s">
        <v>189</v>
      </c>
      <c r="AI27" s="345"/>
      <c r="AJ27" s="345"/>
      <c r="AK27" s="345"/>
      <c r="AL27" s="345"/>
      <c r="AM27" s="345"/>
      <c r="AN27" s="345"/>
      <c r="AO27" s="345"/>
      <c r="AP27" s="346"/>
      <c r="AQ27" s="350" t="s">
        <v>190</v>
      </c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  <c r="CM27" s="351"/>
      <c r="CN27" s="351"/>
      <c r="CO27" s="351"/>
      <c r="CP27" s="351"/>
      <c r="CQ27" s="351"/>
      <c r="CR27" s="351"/>
      <c r="CS27" s="351"/>
      <c r="CT27" s="351"/>
      <c r="CU27" s="351"/>
      <c r="CV27" s="351"/>
      <c r="CW27" s="351"/>
      <c r="CX27" s="351"/>
      <c r="CY27" s="351"/>
      <c r="CZ27" s="351"/>
      <c r="DA27" s="351"/>
      <c r="DB27" s="351"/>
      <c r="DC27" s="351"/>
      <c r="DD27" s="351"/>
      <c r="DE27" s="351"/>
      <c r="DF27" s="351"/>
      <c r="DG27" s="351"/>
      <c r="DH27" s="351"/>
      <c r="DI27" s="351"/>
      <c r="DJ27" s="351"/>
      <c r="DK27" s="351"/>
      <c r="DL27" s="351"/>
      <c r="DM27" s="351"/>
      <c r="DN27" s="351"/>
      <c r="DO27" s="351"/>
      <c r="DP27" s="351"/>
      <c r="DQ27" s="351"/>
      <c r="DR27" s="351"/>
      <c r="DS27" s="351"/>
      <c r="DT27" s="351"/>
      <c r="DU27" s="351"/>
      <c r="DV27" s="351"/>
      <c r="DW27" s="352"/>
      <c r="DX27" s="350" t="s">
        <v>15</v>
      </c>
      <c r="DY27" s="351"/>
      <c r="DZ27" s="351"/>
      <c r="EA27" s="351"/>
      <c r="EB27" s="351"/>
      <c r="EC27" s="351"/>
      <c r="ED27" s="351"/>
      <c r="EE27" s="351"/>
      <c r="EF27" s="351"/>
      <c r="EG27" s="351"/>
      <c r="EH27" s="351"/>
      <c r="EI27" s="351"/>
      <c r="EJ27" s="351"/>
      <c r="EK27" s="351"/>
      <c r="EL27" s="351"/>
      <c r="EM27" s="351"/>
      <c r="EN27" s="351"/>
      <c r="EO27" s="351"/>
      <c r="EP27" s="351"/>
      <c r="EQ27" s="351"/>
      <c r="ER27" s="351"/>
      <c r="ES27" s="351"/>
      <c r="ET27" s="351"/>
      <c r="EU27" s="351"/>
      <c r="EV27" s="351"/>
      <c r="EW27" s="351"/>
      <c r="EX27" s="351"/>
      <c r="EY27" s="351"/>
      <c r="EZ27" s="351"/>
      <c r="FA27" s="351"/>
      <c r="FB27" s="351"/>
      <c r="FC27" s="351"/>
      <c r="FD27" s="351"/>
      <c r="FE27" s="351"/>
      <c r="FF27" s="351"/>
      <c r="FG27" s="351"/>
      <c r="FH27" s="351"/>
      <c r="FI27" s="351"/>
      <c r="FJ27" s="351"/>
      <c r="FK27" s="351"/>
      <c r="FL27" s="213"/>
      <c r="FM27" s="213"/>
      <c r="FN27" s="213"/>
      <c r="FO27" s="213"/>
      <c r="FP27" s="213"/>
      <c r="FQ27" s="213"/>
      <c r="FR27" s="213"/>
      <c r="FS27" s="213"/>
      <c r="FT27" s="213"/>
      <c r="FU27" s="213"/>
      <c r="FV27" s="213"/>
      <c r="FW27" s="213"/>
      <c r="FX27" s="213"/>
      <c r="FY27" s="213"/>
      <c r="FZ27" s="213"/>
      <c r="GA27" s="213"/>
      <c r="GB27" s="213"/>
      <c r="GC27" s="213"/>
      <c r="GD27" s="213"/>
      <c r="GE27" s="214"/>
    </row>
    <row r="28" spans="1:187" ht="40.5" customHeight="1">
      <c r="A28" s="342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3"/>
      <c r="AH28" s="347"/>
      <c r="AI28" s="348"/>
      <c r="AJ28" s="348"/>
      <c r="AK28" s="348"/>
      <c r="AL28" s="348"/>
      <c r="AM28" s="348"/>
      <c r="AN28" s="348"/>
      <c r="AO28" s="348"/>
      <c r="AP28" s="349"/>
      <c r="AQ28" s="353" t="s">
        <v>191</v>
      </c>
      <c r="AR28" s="354"/>
      <c r="AS28" s="354"/>
      <c r="AT28" s="354"/>
      <c r="AU28" s="354"/>
      <c r="AV28" s="354"/>
      <c r="AW28" s="354"/>
      <c r="AX28" s="354"/>
      <c r="AY28" s="354"/>
      <c r="AZ28" s="355"/>
      <c r="BA28" s="353" t="s">
        <v>192</v>
      </c>
      <c r="BB28" s="354"/>
      <c r="BC28" s="354"/>
      <c r="BD28" s="354"/>
      <c r="BE28" s="354"/>
      <c r="BF28" s="354"/>
      <c r="BG28" s="354"/>
      <c r="BH28" s="354"/>
      <c r="BI28" s="354"/>
      <c r="BJ28" s="355"/>
      <c r="BK28" s="353" t="s">
        <v>193</v>
      </c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  <c r="BZ28" s="354"/>
      <c r="CA28" s="354"/>
      <c r="CB28" s="355"/>
      <c r="CC28" s="353" t="s">
        <v>194</v>
      </c>
      <c r="CD28" s="354"/>
      <c r="CE28" s="354"/>
      <c r="CF28" s="354"/>
      <c r="CG28" s="354"/>
      <c r="CH28" s="354"/>
      <c r="CI28" s="354"/>
      <c r="CJ28" s="354"/>
      <c r="CK28" s="354"/>
      <c r="CL28" s="354"/>
      <c r="CM28" s="355"/>
      <c r="CN28" s="353" t="s">
        <v>195</v>
      </c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5"/>
      <c r="DD28" s="353" t="s">
        <v>196</v>
      </c>
      <c r="DE28" s="354"/>
      <c r="DF28" s="354"/>
      <c r="DG28" s="354"/>
      <c r="DH28" s="354"/>
      <c r="DI28" s="354"/>
      <c r="DJ28" s="354"/>
      <c r="DK28" s="354"/>
      <c r="DL28" s="354"/>
      <c r="DM28" s="354"/>
      <c r="DN28" s="354"/>
      <c r="DO28" s="354"/>
      <c r="DP28" s="354"/>
      <c r="DQ28" s="354"/>
      <c r="DR28" s="354"/>
      <c r="DS28" s="354"/>
      <c r="DT28" s="354"/>
      <c r="DU28" s="354"/>
      <c r="DV28" s="354"/>
      <c r="DW28" s="355"/>
      <c r="DX28" s="356" t="s">
        <v>197</v>
      </c>
      <c r="DY28" s="342"/>
      <c r="DZ28" s="342"/>
      <c r="EA28" s="342"/>
      <c r="EB28" s="342"/>
      <c r="EC28" s="342"/>
      <c r="ED28" s="342"/>
      <c r="EE28" s="342"/>
      <c r="EF28" s="342"/>
      <c r="EG28" s="342"/>
      <c r="EH28" s="342"/>
      <c r="EI28" s="342"/>
      <c r="EJ28" s="342"/>
      <c r="EK28" s="342"/>
      <c r="EL28" s="342"/>
      <c r="EM28" s="342"/>
      <c r="EN28" s="342"/>
      <c r="EO28" s="342"/>
      <c r="EP28" s="342"/>
      <c r="EQ28" s="343"/>
      <c r="ER28" s="356" t="s">
        <v>278</v>
      </c>
      <c r="ES28" s="342"/>
      <c r="ET28" s="342"/>
      <c r="EU28" s="342"/>
      <c r="EV28" s="342"/>
      <c r="EW28" s="342"/>
      <c r="EX28" s="342"/>
      <c r="EY28" s="342"/>
      <c r="EZ28" s="342"/>
      <c r="FA28" s="342"/>
      <c r="FB28" s="342"/>
      <c r="FC28" s="342"/>
      <c r="FD28" s="342"/>
      <c r="FE28" s="342"/>
      <c r="FF28" s="342"/>
      <c r="FG28" s="342"/>
      <c r="FH28" s="342"/>
      <c r="FI28" s="342"/>
      <c r="FJ28" s="342"/>
      <c r="FK28" s="343"/>
      <c r="FL28" s="356" t="s">
        <v>335</v>
      </c>
      <c r="FM28" s="342"/>
      <c r="FN28" s="342"/>
      <c r="FO28" s="342"/>
      <c r="FP28" s="342"/>
      <c r="FQ28" s="342"/>
      <c r="FR28" s="342"/>
      <c r="FS28" s="342"/>
      <c r="FT28" s="342"/>
      <c r="FU28" s="342"/>
      <c r="FV28" s="342"/>
      <c r="FW28" s="342"/>
      <c r="FX28" s="342"/>
      <c r="FY28" s="342"/>
      <c r="FZ28" s="342"/>
      <c r="GA28" s="342"/>
      <c r="GB28" s="342"/>
      <c r="GC28" s="342"/>
      <c r="GD28" s="342"/>
      <c r="GE28" s="343"/>
    </row>
    <row r="29" spans="1:187" ht="11.25">
      <c r="A29" s="357">
        <v>1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8"/>
      <c r="AH29" s="359">
        <v>2</v>
      </c>
      <c r="AI29" s="360"/>
      <c r="AJ29" s="360"/>
      <c r="AK29" s="360"/>
      <c r="AL29" s="360"/>
      <c r="AM29" s="360"/>
      <c r="AN29" s="360"/>
      <c r="AO29" s="360"/>
      <c r="AP29" s="361"/>
      <c r="AQ29" s="359">
        <v>3</v>
      </c>
      <c r="AR29" s="360"/>
      <c r="AS29" s="360"/>
      <c r="AT29" s="360"/>
      <c r="AU29" s="360"/>
      <c r="AV29" s="360"/>
      <c r="AW29" s="360"/>
      <c r="AX29" s="360"/>
      <c r="AY29" s="360"/>
      <c r="AZ29" s="361"/>
      <c r="BA29" s="359">
        <v>4</v>
      </c>
      <c r="BB29" s="360"/>
      <c r="BC29" s="360"/>
      <c r="BD29" s="360"/>
      <c r="BE29" s="360"/>
      <c r="BF29" s="360"/>
      <c r="BG29" s="360"/>
      <c r="BH29" s="360"/>
      <c r="BI29" s="360"/>
      <c r="BJ29" s="361"/>
      <c r="BK29" s="359">
        <v>5</v>
      </c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  <c r="CB29" s="361"/>
      <c r="CC29" s="359">
        <v>6</v>
      </c>
      <c r="CD29" s="360"/>
      <c r="CE29" s="360"/>
      <c r="CF29" s="360"/>
      <c r="CG29" s="360"/>
      <c r="CH29" s="360"/>
      <c r="CI29" s="360"/>
      <c r="CJ29" s="360"/>
      <c r="CK29" s="360"/>
      <c r="CL29" s="360"/>
      <c r="CM29" s="361"/>
      <c r="CN29" s="359">
        <v>7</v>
      </c>
      <c r="CO29" s="360"/>
      <c r="CP29" s="360"/>
      <c r="CQ29" s="360"/>
      <c r="CR29" s="360"/>
      <c r="CS29" s="360"/>
      <c r="CT29" s="360"/>
      <c r="CU29" s="360"/>
      <c r="CV29" s="360"/>
      <c r="CW29" s="360"/>
      <c r="CX29" s="360"/>
      <c r="CY29" s="360"/>
      <c r="CZ29" s="360"/>
      <c r="DA29" s="360"/>
      <c r="DB29" s="360"/>
      <c r="DC29" s="361"/>
      <c r="DD29" s="359">
        <v>8</v>
      </c>
      <c r="DE29" s="360"/>
      <c r="DF29" s="360"/>
      <c r="DG29" s="360"/>
      <c r="DH29" s="360"/>
      <c r="DI29" s="360"/>
      <c r="DJ29" s="360"/>
      <c r="DK29" s="360"/>
      <c r="DL29" s="360"/>
      <c r="DM29" s="360"/>
      <c r="DN29" s="360"/>
      <c r="DO29" s="360"/>
      <c r="DP29" s="360"/>
      <c r="DQ29" s="360"/>
      <c r="DR29" s="360"/>
      <c r="DS29" s="360"/>
      <c r="DT29" s="360"/>
      <c r="DU29" s="360"/>
      <c r="DV29" s="360"/>
      <c r="DW29" s="361"/>
      <c r="DX29" s="359">
        <v>10</v>
      </c>
      <c r="DY29" s="360"/>
      <c r="DZ29" s="360"/>
      <c r="EA29" s="360"/>
      <c r="EB29" s="360"/>
      <c r="EC29" s="360"/>
      <c r="ED29" s="360"/>
      <c r="EE29" s="360"/>
      <c r="EF29" s="360"/>
      <c r="EG29" s="360"/>
      <c r="EH29" s="360"/>
      <c r="EI29" s="360"/>
      <c r="EJ29" s="360"/>
      <c r="EK29" s="360"/>
      <c r="EL29" s="360"/>
      <c r="EM29" s="360"/>
      <c r="EN29" s="360"/>
      <c r="EO29" s="360"/>
      <c r="EP29" s="360"/>
      <c r="EQ29" s="360"/>
      <c r="ER29" s="359">
        <v>10</v>
      </c>
      <c r="ES29" s="360"/>
      <c r="ET29" s="360"/>
      <c r="EU29" s="360"/>
      <c r="EV29" s="360"/>
      <c r="EW29" s="360"/>
      <c r="EX29" s="360"/>
      <c r="EY29" s="360"/>
      <c r="EZ29" s="360"/>
      <c r="FA29" s="360"/>
      <c r="FB29" s="360"/>
      <c r="FC29" s="360"/>
      <c r="FD29" s="360"/>
      <c r="FE29" s="360"/>
      <c r="FF29" s="360"/>
      <c r="FG29" s="360"/>
      <c r="FH29" s="360"/>
      <c r="FI29" s="360"/>
      <c r="FJ29" s="360"/>
      <c r="FK29" s="360"/>
      <c r="FL29" s="350">
        <v>11</v>
      </c>
      <c r="FM29" s="351"/>
      <c r="FN29" s="351"/>
      <c r="FO29" s="351"/>
      <c r="FP29" s="351"/>
      <c r="FQ29" s="351"/>
      <c r="FR29" s="351"/>
      <c r="FS29" s="351"/>
      <c r="FT29" s="351"/>
      <c r="FU29" s="351"/>
      <c r="FV29" s="351"/>
      <c r="FW29" s="351"/>
      <c r="FX29" s="351"/>
      <c r="FY29" s="351"/>
      <c r="FZ29" s="351"/>
      <c r="GA29" s="351"/>
      <c r="GB29" s="351"/>
      <c r="GC29" s="351"/>
      <c r="GD29" s="351"/>
      <c r="GE29" s="352"/>
    </row>
    <row r="30" spans="1:187" ht="18.75" customHeight="1">
      <c r="A30" s="305" t="s">
        <v>198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6"/>
      <c r="AH30" s="307" t="s">
        <v>199</v>
      </c>
      <c r="AI30" s="310"/>
      <c r="AJ30" s="310"/>
      <c r="AK30" s="310"/>
      <c r="AL30" s="310"/>
      <c r="AM30" s="310"/>
      <c r="AN30" s="310"/>
      <c r="AO30" s="310"/>
      <c r="AP30" s="311"/>
      <c r="AQ30" s="307" t="s">
        <v>200</v>
      </c>
      <c r="AR30" s="310"/>
      <c r="AS30" s="310"/>
      <c r="AT30" s="310"/>
      <c r="AU30" s="310"/>
      <c r="AV30" s="310"/>
      <c r="AW30" s="310"/>
      <c r="AX30" s="310"/>
      <c r="AY30" s="310"/>
      <c r="AZ30" s="311"/>
      <c r="BA30" s="307" t="s">
        <v>199</v>
      </c>
      <c r="BB30" s="310"/>
      <c r="BC30" s="310"/>
      <c r="BD30" s="310"/>
      <c r="BE30" s="310"/>
      <c r="BF30" s="310"/>
      <c r="BG30" s="310"/>
      <c r="BH30" s="310"/>
      <c r="BI30" s="310"/>
      <c r="BJ30" s="311"/>
      <c r="BK30" s="307" t="s">
        <v>201</v>
      </c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1"/>
      <c r="CC30" s="307" t="s">
        <v>202</v>
      </c>
      <c r="CD30" s="310"/>
      <c r="CE30" s="310"/>
      <c r="CF30" s="310"/>
      <c r="CG30" s="310"/>
      <c r="CH30" s="310"/>
      <c r="CI30" s="310"/>
      <c r="CJ30" s="310"/>
      <c r="CK30" s="310"/>
      <c r="CL30" s="310"/>
      <c r="CM30" s="311"/>
      <c r="CN30" s="307" t="s">
        <v>203</v>
      </c>
      <c r="CO30" s="310"/>
      <c r="CP30" s="310"/>
      <c r="CQ30" s="310"/>
      <c r="CR30" s="310"/>
      <c r="CS30" s="310"/>
      <c r="CT30" s="310"/>
      <c r="CU30" s="310"/>
      <c r="CV30" s="310"/>
      <c r="CW30" s="310"/>
      <c r="CX30" s="310"/>
      <c r="CY30" s="310"/>
      <c r="CZ30" s="310"/>
      <c r="DA30" s="310"/>
      <c r="DB30" s="310"/>
      <c r="DC30" s="311"/>
      <c r="DD30" s="307" t="s">
        <v>204</v>
      </c>
      <c r="DE30" s="310"/>
      <c r="DF30" s="310"/>
      <c r="DG30" s="310"/>
      <c r="DH30" s="310"/>
      <c r="DI30" s="310"/>
      <c r="DJ30" s="310"/>
      <c r="DK30" s="310"/>
      <c r="DL30" s="310"/>
      <c r="DM30" s="310"/>
      <c r="DN30" s="310"/>
      <c r="DO30" s="310"/>
      <c r="DP30" s="310"/>
      <c r="DQ30" s="310"/>
      <c r="DR30" s="310"/>
      <c r="DS30" s="310"/>
      <c r="DT30" s="310"/>
      <c r="DU30" s="310"/>
      <c r="DV30" s="310"/>
      <c r="DW30" s="311"/>
      <c r="DX30" s="312">
        <v>0</v>
      </c>
      <c r="DY30" s="303"/>
      <c r="DZ30" s="303"/>
      <c r="EA30" s="303"/>
      <c r="EB30" s="303"/>
      <c r="EC30" s="303"/>
      <c r="ED30" s="303"/>
      <c r="EE30" s="303"/>
      <c r="EF30" s="303"/>
      <c r="EG30" s="303"/>
      <c r="EH30" s="303"/>
      <c r="EI30" s="303"/>
      <c r="EJ30" s="303"/>
      <c r="EK30" s="303"/>
      <c r="EL30" s="303"/>
      <c r="EM30" s="303"/>
      <c r="EN30" s="303"/>
      <c r="EO30" s="303"/>
      <c r="EP30" s="303"/>
      <c r="EQ30" s="362"/>
      <c r="ER30" s="312">
        <v>0</v>
      </c>
      <c r="ES30" s="303"/>
      <c r="ET30" s="303"/>
      <c r="EU30" s="303"/>
      <c r="EV30" s="303"/>
      <c r="EW30" s="303"/>
      <c r="EX30" s="303"/>
      <c r="EY30" s="303"/>
      <c r="EZ30" s="303"/>
      <c r="FA30" s="303"/>
      <c r="FB30" s="303"/>
      <c r="FC30" s="303"/>
      <c r="FD30" s="303"/>
      <c r="FE30" s="303"/>
      <c r="FF30" s="303"/>
      <c r="FG30" s="303"/>
      <c r="FH30" s="303"/>
      <c r="FI30" s="303"/>
      <c r="FJ30" s="303"/>
      <c r="FK30" s="362"/>
      <c r="FL30" s="312">
        <v>0</v>
      </c>
      <c r="FM30" s="303"/>
      <c r="FN30" s="303"/>
      <c r="FO30" s="303"/>
      <c r="FP30" s="303"/>
      <c r="FQ30" s="303"/>
      <c r="FR30" s="303"/>
      <c r="FS30" s="303"/>
      <c r="FT30" s="303"/>
      <c r="FU30" s="303"/>
      <c r="FV30" s="303"/>
      <c r="FW30" s="303"/>
      <c r="FX30" s="303"/>
      <c r="FY30" s="303"/>
      <c r="FZ30" s="303"/>
      <c r="GA30" s="303"/>
      <c r="GB30" s="303"/>
      <c r="GC30" s="303"/>
      <c r="GD30" s="303"/>
      <c r="GE30" s="362"/>
    </row>
    <row r="31" spans="1:187" ht="45.75" customHeight="1">
      <c r="A31" s="305" t="s">
        <v>205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7" t="s">
        <v>206</v>
      </c>
      <c r="AI31" s="310"/>
      <c r="AJ31" s="310"/>
      <c r="AK31" s="310"/>
      <c r="AL31" s="310"/>
      <c r="AM31" s="310"/>
      <c r="AN31" s="310"/>
      <c r="AO31" s="252"/>
      <c r="AP31" s="253"/>
      <c r="AQ31" s="307" t="s">
        <v>200</v>
      </c>
      <c r="AR31" s="310"/>
      <c r="AS31" s="310"/>
      <c r="AT31" s="310"/>
      <c r="AU31" s="310"/>
      <c r="AV31" s="310"/>
      <c r="AW31" s="310"/>
      <c r="AX31" s="310"/>
      <c r="AY31" s="310"/>
      <c r="AZ31" s="311"/>
      <c r="BA31" s="307" t="s">
        <v>199</v>
      </c>
      <c r="BB31" s="310"/>
      <c r="BC31" s="310"/>
      <c r="BD31" s="310"/>
      <c r="BE31" s="310"/>
      <c r="BF31" s="310"/>
      <c r="BG31" s="310"/>
      <c r="BH31" s="310"/>
      <c r="BI31" s="310"/>
      <c r="BJ31" s="311"/>
      <c r="BK31" s="307" t="s">
        <v>201</v>
      </c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1"/>
      <c r="CC31" s="307" t="s">
        <v>207</v>
      </c>
      <c r="CD31" s="310"/>
      <c r="CE31" s="310"/>
      <c r="CF31" s="310"/>
      <c r="CG31" s="310"/>
      <c r="CH31" s="310"/>
      <c r="CI31" s="310"/>
      <c r="CJ31" s="310"/>
      <c r="CK31" s="310"/>
      <c r="CL31" s="310"/>
      <c r="CM31" s="311"/>
      <c r="CN31" s="307" t="s">
        <v>208</v>
      </c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1"/>
      <c r="DD31" s="307" t="s">
        <v>204</v>
      </c>
      <c r="DE31" s="310"/>
      <c r="DF31" s="310"/>
      <c r="DG31" s="310"/>
      <c r="DH31" s="310"/>
      <c r="DI31" s="310"/>
      <c r="DJ31" s="310"/>
      <c r="DK31" s="310"/>
      <c r="DL31" s="310"/>
      <c r="DM31" s="310"/>
      <c r="DN31" s="310"/>
      <c r="DO31" s="310"/>
      <c r="DP31" s="310"/>
      <c r="DQ31" s="310"/>
      <c r="DR31" s="310"/>
      <c r="DS31" s="310"/>
      <c r="DT31" s="310"/>
      <c r="DU31" s="310"/>
      <c r="DV31" s="310"/>
      <c r="DW31" s="311"/>
      <c r="DX31" s="312">
        <v>0</v>
      </c>
      <c r="DY31" s="303"/>
      <c r="DZ31" s="303"/>
      <c r="EA31" s="303"/>
      <c r="EB31" s="303"/>
      <c r="EC31" s="303"/>
      <c r="ED31" s="303"/>
      <c r="EE31" s="303"/>
      <c r="EF31" s="303"/>
      <c r="EG31" s="303"/>
      <c r="EH31" s="303"/>
      <c r="EI31" s="303"/>
      <c r="EJ31" s="303"/>
      <c r="EK31" s="303"/>
      <c r="EL31" s="303"/>
      <c r="EM31" s="303"/>
      <c r="EN31" s="303"/>
      <c r="EO31" s="303"/>
      <c r="EP31" s="303"/>
      <c r="EQ31" s="362"/>
      <c r="ER31" s="312">
        <v>0</v>
      </c>
      <c r="ES31" s="303"/>
      <c r="ET31" s="303"/>
      <c r="EU31" s="303"/>
      <c r="EV31" s="303"/>
      <c r="EW31" s="303"/>
      <c r="EX31" s="303"/>
      <c r="EY31" s="303"/>
      <c r="EZ31" s="303"/>
      <c r="FA31" s="303"/>
      <c r="FB31" s="303"/>
      <c r="FC31" s="303"/>
      <c r="FD31" s="303"/>
      <c r="FE31" s="303"/>
      <c r="FF31" s="303"/>
      <c r="FG31" s="303"/>
      <c r="FH31" s="303"/>
      <c r="FI31" s="303"/>
      <c r="FJ31" s="303"/>
      <c r="FK31" s="362"/>
      <c r="FL31" s="312">
        <v>0</v>
      </c>
      <c r="FM31" s="303"/>
      <c r="FN31" s="303"/>
      <c r="FO31" s="303"/>
      <c r="FP31" s="303"/>
      <c r="FQ31" s="303"/>
      <c r="FR31" s="303"/>
      <c r="FS31" s="303"/>
      <c r="FT31" s="303"/>
      <c r="FU31" s="303"/>
      <c r="FV31" s="303"/>
      <c r="FW31" s="303"/>
      <c r="FX31" s="303"/>
      <c r="FY31" s="303"/>
      <c r="FZ31" s="303"/>
      <c r="GA31" s="303"/>
      <c r="GB31" s="303"/>
      <c r="GC31" s="303"/>
      <c r="GD31" s="303"/>
      <c r="GE31" s="362"/>
    </row>
    <row r="32" spans="1:187" ht="18.75" customHeight="1">
      <c r="A32" s="305" t="s">
        <v>209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7" t="s">
        <v>210</v>
      </c>
      <c r="AI32" s="310"/>
      <c r="AJ32" s="310"/>
      <c r="AK32" s="310"/>
      <c r="AL32" s="310"/>
      <c r="AM32" s="310"/>
      <c r="AN32" s="310"/>
      <c r="AO32" s="252"/>
      <c r="AP32" s="253"/>
      <c r="AQ32" s="307" t="s">
        <v>200</v>
      </c>
      <c r="AR32" s="310"/>
      <c r="AS32" s="310"/>
      <c r="AT32" s="310"/>
      <c r="AU32" s="310"/>
      <c r="AV32" s="310"/>
      <c r="AW32" s="310"/>
      <c r="AX32" s="310"/>
      <c r="AY32" s="310"/>
      <c r="AZ32" s="311"/>
      <c r="BA32" s="307" t="s">
        <v>199</v>
      </c>
      <c r="BB32" s="310"/>
      <c r="BC32" s="310"/>
      <c r="BD32" s="310"/>
      <c r="BE32" s="310"/>
      <c r="BF32" s="310"/>
      <c r="BG32" s="310"/>
      <c r="BH32" s="310"/>
      <c r="BI32" s="310"/>
      <c r="BJ32" s="311"/>
      <c r="BK32" s="307" t="s">
        <v>211</v>
      </c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1"/>
      <c r="CC32" s="307" t="s">
        <v>212</v>
      </c>
      <c r="CD32" s="310"/>
      <c r="CE32" s="310"/>
      <c r="CF32" s="310"/>
      <c r="CG32" s="310"/>
      <c r="CH32" s="310"/>
      <c r="CI32" s="310"/>
      <c r="CJ32" s="310"/>
      <c r="CK32" s="310"/>
      <c r="CL32" s="310"/>
      <c r="CM32" s="311"/>
      <c r="CN32" s="307" t="s">
        <v>213</v>
      </c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1"/>
      <c r="DD32" s="307" t="s">
        <v>204</v>
      </c>
      <c r="DE32" s="310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310"/>
      <c r="DU32" s="310"/>
      <c r="DV32" s="310"/>
      <c r="DW32" s="311"/>
      <c r="DX32" s="312">
        <v>0</v>
      </c>
      <c r="DY32" s="303"/>
      <c r="DZ32" s="303"/>
      <c r="EA32" s="303"/>
      <c r="EB32" s="303"/>
      <c r="EC32" s="303"/>
      <c r="ED32" s="303"/>
      <c r="EE32" s="303"/>
      <c r="EF32" s="303"/>
      <c r="EG32" s="303"/>
      <c r="EH32" s="303"/>
      <c r="EI32" s="303"/>
      <c r="EJ32" s="303"/>
      <c r="EK32" s="303"/>
      <c r="EL32" s="303"/>
      <c r="EM32" s="303"/>
      <c r="EN32" s="303"/>
      <c r="EO32" s="303"/>
      <c r="EP32" s="303"/>
      <c r="EQ32" s="362"/>
      <c r="ER32" s="312"/>
      <c r="ES32" s="303"/>
      <c r="ET32" s="303"/>
      <c r="EU32" s="303"/>
      <c r="EV32" s="303"/>
      <c r="EW32" s="303"/>
      <c r="EX32" s="303"/>
      <c r="EY32" s="303"/>
      <c r="EZ32" s="303"/>
      <c r="FA32" s="303"/>
      <c r="FB32" s="303"/>
      <c r="FC32" s="303"/>
      <c r="FD32" s="303"/>
      <c r="FE32" s="303"/>
      <c r="FF32" s="303"/>
      <c r="FG32" s="303"/>
      <c r="FH32" s="303"/>
      <c r="FI32" s="303"/>
      <c r="FJ32" s="303"/>
      <c r="FK32" s="362"/>
      <c r="FL32" s="312"/>
      <c r="FM32" s="303"/>
      <c r="FN32" s="303"/>
      <c r="FO32" s="303"/>
      <c r="FP32" s="303"/>
      <c r="FQ32" s="303"/>
      <c r="FR32" s="303"/>
      <c r="FS32" s="303"/>
      <c r="FT32" s="303"/>
      <c r="FU32" s="303"/>
      <c r="FV32" s="303"/>
      <c r="FW32" s="303"/>
      <c r="FX32" s="303"/>
      <c r="FY32" s="303"/>
      <c r="FZ32" s="303"/>
      <c r="GA32" s="303"/>
      <c r="GB32" s="303"/>
      <c r="GC32" s="303"/>
      <c r="GD32" s="303"/>
      <c r="GE32" s="362"/>
    </row>
    <row r="33" spans="1:187" ht="32.25" customHeight="1">
      <c r="A33" s="305" t="s">
        <v>214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7" t="s">
        <v>215</v>
      </c>
      <c r="AI33" s="310"/>
      <c r="AJ33" s="310"/>
      <c r="AK33" s="310"/>
      <c r="AL33" s="310"/>
      <c r="AM33" s="310"/>
      <c r="AN33" s="310"/>
      <c r="AO33" s="252"/>
      <c r="AP33" s="253"/>
      <c r="AQ33" s="307" t="s">
        <v>200</v>
      </c>
      <c r="AR33" s="310"/>
      <c r="AS33" s="310"/>
      <c r="AT33" s="310"/>
      <c r="AU33" s="310"/>
      <c r="AV33" s="310"/>
      <c r="AW33" s="310"/>
      <c r="AX33" s="310"/>
      <c r="AY33" s="310"/>
      <c r="AZ33" s="311"/>
      <c r="BA33" s="307" t="s">
        <v>199</v>
      </c>
      <c r="BB33" s="310"/>
      <c r="BC33" s="310"/>
      <c r="BD33" s="310"/>
      <c r="BE33" s="310"/>
      <c r="BF33" s="310"/>
      <c r="BG33" s="310"/>
      <c r="BH33" s="310"/>
      <c r="BI33" s="310"/>
      <c r="BJ33" s="311"/>
      <c r="BK33" s="307" t="s">
        <v>216</v>
      </c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1"/>
      <c r="CC33" s="307" t="s">
        <v>217</v>
      </c>
      <c r="CD33" s="310"/>
      <c r="CE33" s="310"/>
      <c r="CF33" s="310"/>
      <c r="CG33" s="310"/>
      <c r="CH33" s="310"/>
      <c r="CI33" s="310"/>
      <c r="CJ33" s="310"/>
      <c r="CK33" s="310"/>
      <c r="CL33" s="310"/>
      <c r="CM33" s="311"/>
      <c r="CN33" s="307" t="s">
        <v>218</v>
      </c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1"/>
      <c r="DD33" s="307" t="s">
        <v>204</v>
      </c>
      <c r="DE33" s="310"/>
      <c r="DF33" s="310"/>
      <c r="DG33" s="310"/>
      <c r="DH33" s="310"/>
      <c r="DI33" s="310"/>
      <c r="DJ33" s="310"/>
      <c r="DK33" s="310"/>
      <c r="DL33" s="310"/>
      <c r="DM33" s="310"/>
      <c r="DN33" s="310"/>
      <c r="DO33" s="310"/>
      <c r="DP33" s="310"/>
      <c r="DQ33" s="310"/>
      <c r="DR33" s="310"/>
      <c r="DS33" s="310"/>
      <c r="DT33" s="310"/>
      <c r="DU33" s="310"/>
      <c r="DV33" s="310"/>
      <c r="DW33" s="311"/>
      <c r="DX33" s="312">
        <f>связь!F9</f>
        <v>49800</v>
      </c>
      <c r="DY33" s="303"/>
      <c r="DZ33" s="303"/>
      <c r="EA33" s="303"/>
      <c r="EB33" s="303"/>
      <c r="EC33" s="303"/>
      <c r="ED33" s="303"/>
      <c r="EE33" s="303"/>
      <c r="EF33" s="303"/>
      <c r="EG33" s="303"/>
      <c r="EH33" s="303"/>
      <c r="EI33" s="303"/>
      <c r="EJ33" s="303"/>
      <c r="EK33" s="303"/>
      <c r="EL33" s="303"/>
      <c r="EM33" s="303"/>
      <c r="EN33" s="303"/>
      <c r="EO33" s="303"/>
      <c r="EP33" s="303"/>
      <c r="EQ33" s="362"/>
      <c r="ER33" s="312"/>
      <c r="ES33" s="303"/>
      <c r="ET33" s="303"/>
      <c r="EU33" s="303"/>
      <c r="EV33" s="303"/>
      <c r="EW33" s="303"/>
      <c r="EX33" s="303"/>
      <c r="EY33" s="303"/>
      <c r="EZ33" s="303"/>
      <c r="FA33" s="303"/>
      <c r="FB33" s="303"/>
      <c r="FC33" s="303"/>
      <c r="FD33" s="303"/>
      <c r="FE33" s="303"/>
      <c r="FF33" s="303"/>
      <c r="FG33" s="303"/>
      <c r="FH33" s="303"/>
      <c r="FI33" s="303"/>
      <c r="FJ33" s="303"/>
      <c r="FK33" s="362"/>
      <c r="FL33" s="312"/>
      <c r="FM33" s="303"/>
      <c r="FN33" s="303"/>
      <c r="FO33" s="303"/>
      <c r="FP33" s="303"/>
      <c r="FQ33" s="303"/>
      <c r="FR33" s="303"/>
      <c r="FS33" s="303"/>
      <c r="FT33" s="303"/>
      <c r="FU33" s="303"/>
      <c r="FV33" s="303"/>
      <c r="FW33" s="303"/>
      <c r="FX33" s="303"/>
      <c r="FY33" s="303"/>
      <c r="FZ33" s="303"/>
      <c r="GA33" s="303"/>
      <c r="GB33" s="303"/>
      <c r="GC33" s="303"/>
      <c r="GD33" s="303"/>
      <c r="GE33" s="362"/>
    </row>
    <row r="34" spans="1:187" ht="18.75" customHeight="1">
      <c r="A34" s="305" t="s">
        <v>209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6"/>
      <c r="AH34" s="307" t="s">
        <v>219</v>
      </c>
      <c r="AI34" s="310"/>
      <c r="AJ34" s="310"/>
      <c r="AK34" s="310"/>
      <c r="AL34" s="310"/>
      <c r="AM34" s="310"/>
      <c r="AN34" s="310"/>
      <c r="AO34" s="310"/>
      <c r="AP34" s="311"/>
      <c r="AQ34" s="307" t="s">
        <v>200</v>
      </c>
      <c r="AR34" s="310"/>
      <c r="AS34" s="310"/>
      <c r="AT34" s="310"/>
      <c r="AU34" s="310"/>
      <c r="AV34" s="310"/>
      <c r="AW34" s="310"/>
      <c r="AX34" s="310"/>
      <c r="AY34" s="310"/>
      <c r="AZ34" s="311"/>
      <c r="BA34" s="307" t="s">
        <v>199</v>
      </c>
      <c r="BB34" s="310"/>
      <c r="BC34" s="310"/>
      <c r="BD34" s="310"/>
      <c r="BE34" s="310"/>
      <c r="BF34" s="310"/>
      <c r="BG34" s="310"/>
      <c r="BH34" s="310"/>
      <c r="BI34" s="310"/>
      <c r="BJ34" s="311"/>
      <c r="BK34" s="307" t="s">
        <v>216</v>
      </c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10"/>
      <c r="CB34" s="311"/>
      <c r="CC34" s="307" t="s">
        <v>212</v>
      </c>
      <c r="CD34" s="310"/>
      <c r="CE34" s="310"/>
      <c r="CF34" s="310"/>
      <c r="CG34" s="310"/>
      <c r="CH34" s="310"/>
      <c r="CI34" s="310"/>
      <c r="CJ34" s="310"/>
      <c r="CK34" s="310"/>
      <c r="CL34" s="310"/>
      <c r="CM34" s="311"/>
      <c r="CN34" s="307" t="s">
        <v>220</v>
      </c>
      <c r="CO34" s="310"/>
      <c r="CP34" s="310"/>
      <c r="CQ34" s="310"/>
      <c r="CR34" s="310"/>
      <c r="CS34" s="310"/>
      <c r="CT34" s="310"/>
      <c r="CU34" s="310"/>
      <c r="CV34" s="310"/>
      <c r="CW34" s="310"/>
      <c r="CX34" s="310"/>
      <c r="CY34" s="310"/>
      <c r="CZ34" s="310"/>
      <c r="DA34" s="310"/>
      <c r="DB34" s="310"/>
      <c r="DC34" s="311"/>
      <c r="DD34" s="307" t="s">
        <v>204</v>
      </c>
      <c r="DE34" s="310"/>
      <c r="DF34" s="310"/>
      <c r="DG34" s="310"/>
      <c r="DH34" s="310"/>
      <c r="DI34" s="310"/>
      <c r="DJ34" s="310"/>
      <c r="DK34" s="310"/>
      <c r="DL34" s="310"/>
      <c r="DM34" s="310"/>
      <c r="DN34" s="310"/>
      <c r="DO34" s="310"/>
      <c r="DP34" s="310"/>
      <c r="DQ34" s="310"/>
      <c r="DR34" s="310"/>
      <c r="DS34" s="310"/>
      <c r="DT34" s="310"/>
      <c r="DU34" s="310"/>
      <c r="DV34" s="310"/>
      <c r="DW34" s="311"/>
      <c r="DX34" s="312">
        <f>вода!H9+мусор!F9</f>
        <v>33161.448800000006</v>
      </c>
      <c r="DY34" s="303"/>
      <c r="DZ34" s="303"/>
      <c r="EA34" s="303"/>
      <c r="EB34" s="303"/>
      <c r="EC34" s="303"/>
      <c r="ED34" s="303"/>
      <c r="EE34" s="303"/>
      <c r="EF34" s="303"/>
      <c r="EG34" s="303"/>
      <c r="EH34" s="303"/>
      <c r="EI34" s="303"/>
      <c r="EJ34" s="303"/>
      <c r="EK34" s="303"/>
      <c r="EL34" s="303"/>
      <c r="EM34" s="303"/>
      <c r="EN34" s="303"/>
      <c r="EO34" s="303"/>
      <c r="EP34" s="303"/>
      <c r="EQ34" s="362"/>
      <c r="ER34" s="312"/>
      <c r="ES34" s="303"/>
      <c r="ET34" s="303"/>
      <c r="EU34" s="303"/>
      <c r="EV34" s="303"/>
      <c r="EW34" s="303"/>
      <c r="EX34" s="303"/>
      <c r="EY34" s="303"/>
      <c r="EZ34" s="303"/>
      <c r="FA34" s="303"/>
      <c r="FB34" s="303"/>
      <c r="FC34" s="303"/>
      <c r="FD34" s="303"/>
      <c r="FE34" s="303"/>
      <c r="FF34" s="303"/>
      <c r="FG34" s="303"/>
      <c r="FH34" s="303"/>
      <c r="FI34" s="303"/>
      <c r="FJ34" s="303"/>
      <c r="FK34" s="362"/>
      <c r="FL34" s="312"/>
      <c r="FM34" s="303"/>
      <c r="FN34" s="303"/>
      <c r="FO34" s="303"/>
      <c r="FP34" s="303"/>
      <c r="FQ34" s="303"/>
      <c r="FR34" s="303"/>
      <c r="FS34" s="303"/>
      <c r="FT34" s="303"/>
      <c r="FU34" s="303"/>
      <c r="FV34" s="303"/>
      <c r="FW34" s="303"/>
      <c r="FX34" s="303"/>
      <c r="FY34" s="303"/>
      <c r="FZ34" s="303"/>
      <c r="GA34" s="303"/>
      <c r="GB34" s="303"/>
      <c r="GC34" s="303"/>
      <c r="GD34" s="303"/>
      <c r="GE34" s="362"/>
    </row>
    <row r="35" spans="1:187" ht="18.75" customHeight="1">
      <c r="A35" s="305" t="s">
        <v>209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6"/>
      <c r="AH35" s="307" t="s">
        <v>221</v>
      </c>
      <c r="AI35" s="308"/>
      <c r="AJ35" s="308"/>
      <c r="AK35" s="308"/>
      <c r="AL35" s="308"/>
      <c r="AM35" s="308"/>
      <c r="AN35" s="308"/>
      <c r="AO35" s="308"/>
      <c r="AP35" s="253"/>
      <c r="AQ35" s="307" t="s">
        <v>200</v>
      </c>
      <c r="AR35" s="308"/>
      <c r="AS35" s="308"/>
      <c r="AT35" s="308"/>
      <c r="AU35" s="308"/>
      <c r="AV35" s="308"/>
      <c r="AW35" s="308"/>
      <c r="AX35" s="308"/>
      <c r="AY35" s="308"/>
      <c r="AZ35" s="309"/>
      <c r="BA35" s="307" t="s">
        <v>199</v>
      </c>
      <c r="BB35" s="308"/>
      <c r="BC35" s="308"/>
      <c r="BD35" s="308"/>
      <c r="BE35" s="308"/>
      <c r="BF35" s="308"/>
      <c r="BG35" s="308"/>
      <c r="BH35" s="308"/>
      <c r="BI35" s="308"/>
      <c r="BJ35" s="309"/>
      <c r="BK35" s="307" t="s">
        <v>216</v>
      </c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1"/>
      <c r="CC35" s="307" t="s">
        <v>212</v>
      </c>
      <c r="CD35" s="308"/>
      <c r="CE35" s="308"/>
      <c r="CF35" s="308"/>
      <c r="CG35" s="308"/>
      <c r="CH35" s="308"/>
      <c r="CI35" s="308"/>
      <c r="CJ35" s="308"/>
      <c r="CK35" s="308"/>
      <c r="CL35" s="252"/>
      <c r="CM35" s="253"/>
      <c r="CN35" s="307" t="s">
        <v>222</v>
      </c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252"/>
      <c r="DB35" s="252"/>
      <c r="DC35" s="253"/>
      <c r="DD35" s="307" t="s">
        <v>204</v>
      </c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  <c r="DQ35" s="308"/>
      <c r="DR35" s="308"/>
      <c r="DS35" s="308"/>
      <c r="DT35" s="308"/>
      <c r="DU35" s="252"/>
      <c r="DV35" s="252"/>
      <c r="DW35" s="252"/>
      <c r="DX35" s="301">
        <f>'дератиз.225100'!F8+'225200 (обор ПАК)'!E8</f>
        <v>30400</v>
      </c>
      <c r="DY35" s="302"/>
      <c r="DZ35" s="302"/>
      <c r="EA35" s="302"/>
      <c r="EB35" s="302"/>
      <c r="EC35" s="302"/>
      <c r="ED35" s="302"/>
      <c r="EE35" s="302"/>
      <c r="EF35" s="302"/>
      <c r="EG35" s="302"/>
      <c r="EH35" s="302"/>
      <c r="EI35" s="302"/>
      <c r="EJ35" s="302"/>
      <c r="EK35" s="302"/>
      <c r="EL35" s="302"/>
      <c r="EM35" s="302"/>
      <c r="EN35" s="302"/>
      <c r="EO35" s="302"/>
      <c r="EP35" s="302"/>
      <c r="EQ35" s="302"/>
      <c r="ER35" s="303"/>
      <c r="ES35" s="304"/>
      <c r="ET35" s="304"/>
      <c r="EU35" s="304"/>
      <c r="EV35" s="304"/>
      <c r="EW35" s="304"/>
      <c r="EX35" s="304"/>
      <c r="EY35" s="304"/>
      <c r="EZ35" s="304"/>
      <c r="FA35" s="304"/>
      <c r="FB35" s="304"/>
      <c r="FC35" s="304"/>
      <c r="FD35" s="304"/>
      <c r="FE35" s="304"/>
      <c r="FF35" s="304"/>
      <c r="FG35" s="304"/>
      <c r="FH35" s="254"/>
      <c r="FI35" s="254"/>
      <c r="FJ35" s="254"/>
      <c r="FK35" s="255"/>
      <c r="FL35" s="312"/>
      <c r="FM35" s="303"/>
      <c r="FN35" s="303"/>
      <c r="FO35" s="303"/>
      <c r="FP35" s="303"/>
      <c r="FQ35" s="303"/>
      <c r="FR35" s="303"/>
      <c r="FS35" s="303"/>
      <c r="FT35" s="303"/>
      <c r="FU35" s="303"/>
      <c r="FV35" s="303"/>
      <c r="FW35" s="303"/>
      <c r="FX35" s="303"/>
      <c r="FY35" s="303"/>
      <c r="FZ35" s="303"/>
      <c r="GA35" s="303"/>
      <c r="GB35" s="303"/>
      <c r="GC35" s="254"/>
      <c r="GD35" s="254"/>
      <c r="GE35" s="255"/>
    </row>
    <row r="36" spans="1:187" ht="18.75" customHeight="1">
      <c r="A36" s="305" t="s">
        <v>209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6"/>
      <c r="AH36" s="251"/>
      <c r="AI36" s="257"/>
      <c r="AJ36" s="257"/>
      <c r="AK36" s="257"/>
      <c r="AL36" s="257"/>
      <c r="AM36" s="257"/>
      <c r="AN36" s="257"/>
      <c r="AO36" s="257"/>
      <c r="AP36" s="253"/>
      <c r="AQ36" s="307" t="s">
        <v>200</v>
      </c>
      <c r="AR36" s="308"/>
      <c r="AS36" s="308"/>
      <c r="AT36" s="308"/>
      <c r="AU36" s="308"/>
      <c r="AV36" s="308"/>
      <c r="AW36" s="308"/>
      <c r="AX36" s="308"/>
      <c r="AY36" s="308"/>
      <c r="AZ36" s="309"/>
      <c r="BA36" s="307" t="s">
        <v>199</v>
      </c>
      <c r="BB36" s="308"/>
      <c r="BC36" s="308"/>
      <c r="BD36" s="308"/>
      <c r="BE36" s="308"/>
      <c r="BF36" s="308"/>
      <c r="BG36" s="308"/>
      <c r="BH36" s="308"/>
      <c r="BI36" s="308"/>
      <c r="BJ36" s="309"/>
      <c r="BK36" s="307" t="s">
        <v>216</v>
      </c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1"/>
      <c r="CC36" s="307" t="s">
        <v>212</v>
      </c>
      <c r="CD36" s="308"/>
      <c r="CE36" s="308"/>
      <c r="CF36" s="308"/>
      <c r="CG36" s="308"/>
      <c r="CH36" s="308"/>
      <c r="CI36" s="308"/>
      <c r="CJ36" s="308"/>
      <c r="CK36" s="308"/>
      <c r="CL36" s="252"/>
      <c r="CM36" s="253"/>
      <c r="CN36" s="307" t="s">
        <v>239</v>
      </c>
      <c r="CO36" s="308"/>
      <c r="CP36" s="308"/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252"/>
      <c r="DB36" s="252"/>
      <c r="DC36" s="253"/>
      <c r="DD36" s="307" t="s">
        <v>204</v>
      </c>
      <c r="DE36" s="308"/>
      <c r="DF36" s="308"/>
      <c r="DG36" s="308"/>
      <c r="DH36" s="308"/>
      <c r="DI36" s="308"/>
      <c r="DJ36" s="308"/>
      <c r="DK36" s="308"/>
      <c r="DL36" s="308"/>
      <c r="DM36" s="308"/>
      <c r="DN36" s="308"/>
      <c r="DO36" s="308"/>
      <c r="DP36" s="308"/>
      <c r="DQ36" s="308"/>
      <c r="DR36" s="308"/>
      <c r="DS36" s="308"/>
      <c r="DT36" s="308"/>
      <c r="DU36" s="252"/>
      <c r="DV36" s="252"/>
      <c r="DW36" s="252"/>
      <c r="DX36" s="301">
        <f>'226700антирт.,курсы, аттестаты'!E8+'226700антирт.,курсы, аттестаты'!K8+'226700,226800'!E6+'226700,226800'!E24+'226700,226800'!E25</f>
        <v>212466.66666666666</v>
      </c>
      <c r="DY36" s="302"/>
      <c r="DZ36" s="302"/>
      <c r="EA36" s="302"/>
      <c r="EB36" s="302"/>
      <c r="EC36" s="302"/>
      <c r="ED36" s="302"/>
      <c r="EE36" s="302"/>
      <c r="EF36" s="302"/>
      <c r="EG36" s="302"/>
      <c r="EH36" s="302"/>
      <c r="EI36" s="302"/>
      <c r="EJ36" s="302"/>
      <c r="EK36" s="302"/>
      <c r="EL36" s="302"/>
      <c r="EM36" s="302"/>
      <c r="EN36" s="302"/>
      <c r="EO36" s="302"/>
      <c r="EP36" s="302"/>
      <c r="EQ36" s="302"/>
      <c r="ER36" s="303"/>
      <c r="ES36" s="304"/>
      <c r="ET36" s="304"/>
      <c r="EU36" s="304"/>
      <c r="EV36" s="304"/>
      <c r="EW36" s="304"/>
      <c r="EX36" s="304"/>
      <c r="EY36" s="304"/>
      <c r="EZ36" s="304"/>
      <c r="FA36" s="304"/>
      <c r="FB36" s="304"/>
      <c r="FC36" s="304"/>
      <c r="FD36" s="304"/>
      <c r="FE36" s="304"/>
      <c r="FF36" s="304"/>
      <c r="FG36" s="304"/>
      <c r="FH36" s="254"/>
      <c r="FI36" s="254"/>
      <c r="FJ36" s="254"/>
      <c r="FK36" s="255"/>
      <c r="FL36" s="256"/>
      <c r="FM36" s="254"/>
      <c r="FN36" s="254"/>
      <c r="FO36" s="254"/>
      <c r="FP36" s="254"/>
      <c r="FQ36" s="254"/>
      <c r="FR36" s="254"/>
      <c r="FS36" s="254"/>
      <c r="FT36" s="254"/>
      <c r="FU36" s="254"/>
      <c r="FV36" s="254"/>
      <c r="FW36" s="254"/>
      <c r="FX36" s="254"/>
      <c r="FY36" s="254"/>
      <c r="FZ36" s="254"/>
      <c r="GA36" s="254"/>
      <c r="GB36" s="254"/>
      <c r="GC36" s="254"/>
      <c r="GD36" s="254"/>
      <c r="GE36" s="255"/>
    </row>
    <row r="37" spans="1:187" ht="21.75" customHeight="1">
      <c r="A37" s="305" t="s">
        <v>209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4"/>
      <c r="AH37" s="307" t="s">
        <v>200</v>
      </c>
      <c r="AI37" s="308"/>
      <c r="AJ37" s="308"/>
      <c r="AK37" s="308"/>
      <c r="AL37" s="308"/>
      <c r="AM37" s="308"/>
      <c r="AN37" s="308"/>
      <c r="AO37" s="308"/>
      <c r="AP37" s="253"/>
      <c r="AQ37" s="307" t="s">
        <v>200</v>
      </c>
      <c r="AR37" s="308"/>
      <c r="AS37" s="308"/>
      <c r="AT37" s="308"/>
      <c r="AU37" s="308"/>
      <c r="AV37" s="308"/>
      <c r="AW37" s="308"/>
      <c r="AX37" s="308"/>
      <c r="AY37" s="308"/>
      <c r="AZ37" s="309"/>
      <c r="BA37" s="307" t="s">
        <v>199</v>
      </c>
      <c r="BB37" s="308"/>
      <c r="BC37" s="308"/>
      <c r="BD37" s="308"/>
      <c r="BE37" s="308"/>
      <c r="BF37" s="308"/>
      <c r="BG37" s="308"/>
      <c r="BH37" s="308"/>
      <c r="BI37" s="308"/>
      <c r="BJ37" s="309"/>
      <c r="BK37" s="307" t="s">
        <v>216</v>
      </c>
      <c r="BL37" s="310"/>
      <c r="BM37" s="310"/>
      <c r="BN37" s="310"/>
      <c r="BO37" s="310"/>
      <c r="BP37" s="310"/>
      <c r="BQ37" s="310"/>
      <c r="BR37" s="310"/>
      <c r="BS37" s="310"/>
      <c r="BT37" s="310"/>
      <c r="BU37" s="310"/>
      <c r="BV37" s="310"/>
      <c r="BW37" s="310"/>
      <c r="BX37" s="310"/>
      <c r="BY37" s="310"/>
      <c r="BZ37" s="310"/>
      <c r="CA37" s="310"/>
      <c r="CB37" s="311"/>
      <c r="CC37" s="307" t="s">
        <v>212</v>
      </c>
      <c r="CD37" s="308"/>
      <c r="CE37" s="308"/>
      <c r="CF37" s="308"/>
      <c r="CG37" s="308"/>
      <c r="CH37" s="308"/>
      <c r="CI37" s="308"/>
      <c r="CJ37" s="308"/>
      <c r="CK37" s="308"/>
      <c r="CL37" s="365" t="s">
        <v>223</v>
      </c>
      <c r="CM37" s="366"/>
      <c r="CN37" s="366"/>
      <c r="CO37" s="366"/>
      <c r="CP37" s="366"/>
      <c r="CQ37" s="366"/>
      <c r="CR37" s="366"/>
      <c r="CS37" s="366"/>
      <c r="CT37" s="366"/>
      <c r="CU37" s="366"/>
      <c r="CV37" s="366"/>
      <c r="CW37" s="366"/>
      <c r="CX37" s="366"/>
      <c r="CY37" s="366"/>
      <c r="CZ37" s="366"/>
      <c r="DA37" s="252"/>
      <c r="DB37" s="252"/>
      <c r="DC37" s="253"/>
      <c r="DD37" s="307" t="s">
        <v>204</v>
      </c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252"/>
      <c r="DV37" s="252"/>
      <c r="DW37" s="252"/>
      <c r="DX37" s="301">
        <f>'340101,340106'!E7+'340101,340106'!F7+'340101,340106'!G7</f>
        <v>305350</v>
      </c>
      <c r="DY37" s="302"/>
      <c r="DZ37" s="302"/>
      <c r="EA37" s="302"/>
      <c r="EB37" s="302"/>
      <c r="EC37" s="302"/>
      <c r="ED37" s="302"/>
      <c r="EE37" s="302"/>
      <c r="EF37" s="302"/>
      <c r="EG37" s="302"/>
      <c r="EH37" s="302"/>
      <c r="EI37" s="302"/>
      <c r="EJ37" s="302"/>
      <c r="EK37" s="302"/>
      <c r="EL37" s="302"/>
      <c r="EM37" s="302"/>
      <c r="EN37" s="302"/>
      <c r="EO37" s="302"/>
      <c r="EP37" s="302"/>
      <c r="EQ37" s="302"/>
      <c r="ER37" s="303"/>
      <c r="ES37" s="304"/>
      <c r="ET37" s="304"/>
      <c r="EU37" s="304"/>
      <c r="EV37" s="304"/>
      <c r="EW37" s="304"/>
      <c r="EX37" s="304"/>
      <c r="EY37" s="304"/>
      <c r="EZ37" s="304"/>
      <c r="FA37" s="304"/>
      <c r="FB37" s="304"/>
      <c r="FC37" s="304"/>
      <c r="FD37" s="304"/>
      <c r="FE37" s="304"/>
      <c r="FF37" s="304"/>
      <c r="FG37" s="304"/>
      <c r="FH37" s="254"/>
      <c r="FI37" s="254"/>
      <c r="FJ37" s="254"/>
      <c r="FK37" s="255"/>
      <c r="FL37" s="312"/>
      <c r="FM37" s="304"/>
      <c r="FN37" s="304"/>
      <c r="FO37" s="304"/>
      <c r="FP37" s="304"/>
      <c r="FQ37" s="304"/>
      <c r="FR37" s="304"/>
      <c r="FS37" s="304"/>
      <c r="FT37" s="304"/>
      <c r="FU37" s="304"/>
      <c r="FV37" s="304"/>
      <c r="FW37" s="304"/>
      <c r="FX37" s="304"/>
      <c r="FY37" s="304"/>
      <c r="FZ37" s="304"/>
      <c r="GA37" s="304"/>
      <c r="GB37" s="254"/>
      <c r="GC37" s="254"/>
      <c r="GD37" s="254"/>
      <c r="GE37" s="255"/>
    </row>
    <row r="38" spans="1:187" ht="21.75" customHeight="1">
      <c r="A38" s="305" t="s">
        <v>224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6"/>
      <c r="AH38" s="307" t="s">
        <v>225</v>
      </c>
      <c r="AI38" s="310"/>
      <c r="AJ38" s="310"/>
      <c r="AK38" s="310"/>
      <c r="AL38" s="310"/>
      <c r="AM38" s="310"/>
      <c r="AN38" s="310"/>
      <c r="AO38" s="310"/>
      <c r="AP38" s="311"/>
      <c r="AQ38" s="307" t="s">
        <v>200</v>
      </c>
      <c r="AR38" s="310"/>
      <c r="AS38" s="310"/>
      <c r="AT38" s="310"/>
      <c r="AU38" s="310"/>
      <c r="AV38" s="310"/>
      <c r="AW38" s="310"/>
      <c r="AX38" s="310"/>
      <c r="AY38" s="310"/>
      <c r="AZ38" s="311"/>
      <c r="BA38" s="307" t="s">
        <v>199</v>
      </c>
      <c r="BB38" s="310"/>
      <c r="BC38" s="310"/>
      <c r="BD38" s="310"/>
      <c r="BE38" s="310"/>
      <c r="BF38" s="310"/>
      <c r="BG38" s="310"/>
      <c r="BH38" s="310"/>
      <c r="BI38" s="310"/>
      <c r="BJ38" s="311"/>
      <c r="BK38" s="307" t="s">
        <v>216</v>
      </c>
      <c r="BL38" s="310"/>
      <c r="BM38" s="310"/>
      <c r="BN38" s="310"/>
      <c r="BO38" s="310"/>
      <c r="BP38" s="310"/>
      <c r="BQ38" s="310"/>
      <c r="BR38" s="310"/>
      <c r="BS38" s="310"/>
      <c r="BT38" s="310"/>
      <c r="BU38" s="310"/>
      <c r="BV38" s="310"/>
      <c r="BW38" s="310"/>
      <c r="BX38" s="310"/>
      <c r="BY38" s="310"/>
      <c r="BZ38" s="310"/>
      <c r="CA38" s="310"/>
      <c r="CB38" s="311"/>
      <c r="CC38" s="307" t="s">
        <v>226</v>
      </c>
      <c r="CD38" s="310"/>
      <c r="CE38" s="310"/>
      <c r="CF38" s="310"/>
      <c r="CG38" s="310"/>
      <c r="CH38" s="310"/>
      <c r="CI38" s="310"/>
      <c r="CJ38" s="310"/>
      <c r="CK38" s="310"/>
      <c r="CL38" s="310"/>
      <c r="CM38" s="311"/>
      <c r="CN38" s="307" t="s">
        <v>220</v>
      </c>
      <c r="CO38" s="310"/>
      <c r="CP38" s="310"/>
      <c r="CQ38" s="310"/>
      <c r="CR38" s="310"/>
      <c r="CS38" s="310"/>
      <c r="CT38" s="310"/>
      <c r="CU38" s="310"/>
      <c r="CV38" s="310"/>
      <c r="CW38" s="310"/>
      <c r="CX38" s="310"/>
      <c r="CY38" s="310"/>
      <c r="CZ38" s="310"/>
      <c r="DA38" s="310"/>
      <c r="DB38" s="310"/>
      <c r="DC38" s="311"/>
      <c r="DD38" s="307" t="s">
        <v>204</v>
      </c>
      <c r="DE38" s="310"/>
      <c r="DF38" s="310"/>
      <c r="DG38" s="310"/>
      <c r="DH38" s="310"/>
      <c r="DI38" s="310"/>
      <c r="DJ38" s="310"/>
      <c r="DK38" s="310"/>
      <c r="DL38" s="310"/>
      <c r="DM38" s="310"/>
      <c r="DN38" s="310"/>
      <c r="DO38" s="310"/>
      <c r="DP38" s="310"/>
      <c r="DQ38" s="310"/>
      <c r="DR38" s="310"/>
      <c r="DS38" s="310"/>
      <c r="DT38" s="310"/>
      <c r="DU38" s="310"/>
      <c r="DV38" s="310"/>
      <c r="DW38" s="310"/>
      <c r="DX38" s="301">
        <f>'электроэн.'!H10+тепло!H9</f>
        <v>1268500.3275</v>
      </c>
      <c r="DY38" s="301"/>
      <c r="DZ38" s="301"/>
      <c r="EA38" s="301"/>
      <c r="EB38" s="301"/>
      <c r="EC38" s="301"/>
      <c r="ED38" s="301"/>
      <c r="EE38" s="301"/>
      <c r="EF38" s="301"/>
      <c r="EG38" s="301"/>
      <c r="EH38" s="301"/>
      <c r="EI38" s="301"/>
      <c r="EJ38" s="301"/>
      <c r="EK38" s="301"/>
      <c r="EL38" s="301"/>
      <c r="EM38" s="301"/>
      <c r="EN38" s="301"/>
      <c r="EO38" s="301"/>
      <c r="EP38" s="301"/>
      <c r="EQ38" s="301"/>
      <c r="ER38" s="303"/>
      <c r="ES38" s="303"/>
      <c r="ET38" s="303"/>
      <c r="EU38" s="303"/>
      <c r="EV38" s="303"/>
      <c r="EW38" s="303"/>
      <c r="EX38" s="303"/>
      <c r="EY38" s="303"/>
      <c r="EZ38" s="303"/>
      <c r="FA38" s="303"/>
      <c r="FB38" s="303"/>
      <c r="FC38" s="303"/>
      <c r="FD38" s="303"/>
      <c r="FE38" s="303"/>
      <c r="FF38" s="303"/>
      <c r="FG38" s="303"/>
      <c r="FH38" s="303"/>
      <c r="FI38" s="303"/>
      <c r="FJ38" s="303"/>
      <c r="FK38" s="362"/>
      <c r="FL38" s="312"/>
      <c r="FM38" s="303"/>
      <c r="FN38" s="303"/>
      <c r="FO38" s="303"/>
      <c r="FP38" s="303"/>
      <c r="FQ38" s="303"/>
      <c r="FR38" s="303"/>
      <c r="FS38" s="303"/>
      <c r="FT38" s="303"/>
      <c r="FU38" s="303"/>
      <c r="FV38" s="303"/>
      <c r="FW38" s="303"/>
      <c r="FX38" s="303"/>
      <c r="FY38" s="303"/>
      <c r="FZ38" s="303"/>
      <c r="GA38" s="303"/>
      <c r="GB38" s="303"/>
      <c r="GC38" s="303"/>
      <c r="GD38" s="303"/>
      <c r="GE38" s="362"/>
    </row>
    <row r="39" spans="1:187" ht="28.5" customHeight="1">
      <c r="A39" s="305" t="s">
        <v>227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7" t="s">
        <v>228</v>
      </c>
      <c r="AI39" s="308"/>
      <c r="AJ39" s="308"/>
      <c r="AK39" s="308"/>
      <c r="AL39" s="308"/>
      <c r="AM39" s="308"/>
      <c r="AN39" s="308"/>
      <c r="AO39" s="308"/>
      <c r="AP39" s="253"/>
      <c r="AQ39" s="307" t="s">
        <v>200</v>
      </c>
      <c r="AR39" s="308"/>
      <c r="AS39" s="308"/>
      <c r="AT39" s="308"/>
      <c r="AU39" s="308"/>
      <c r="AV39" s="308"/>
      <c r="AW39" s="308"/>
      <c r="AX39" s="308"/>
      <c r="AY39" s="308"/>
      <c r="AZ39" s="309"/>
      <c r="BA39" s="307" t="s">
        <v>199</v>
      </c>
      <c r="BB39" s="308"/>
      <c r="BC39" s="308"/>
      <c r="BD39" s="308"/>
      <c r="BE39" s="308"/>
      <c r="BF39" s="308"/>
      <c r="BG39" s="308"/>
      <c r="BH39" s="308"/>
      <c r="BI39" s="308"/>
      <c r="BJ39" s="309"/>
      <c r="BK39" s="307" t="s">
        <v>216</v>
      </c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/>
      <c r="BY39" s="310"/>
      <c r="BZ39" s="310"/>
      <c r="CA39" s="310"/>
      <c r="CB39" s="311"/>
      <c r="CC39" s="307" t="s">
        <v>229</v>
      </c>
      <c r="CD39" s="308"/>
      <c r="CE39" s="308"/>
      <c r="CF39" s="308"/>
      <c r="CG39" s="308"/>
      <c r="CH39" s="308"/>
      <c r="CI39" s="308"/>
      <c r="CJ39" s="308"/>
      <c r="CK39" s="308"/>
      <c r="CL39" s="252"/>
      <c r="CM39" s="253"/>
      <c r="CN39" s="307" t="s">
        <v>230</v>
      </c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252"/>
      <c r="DC39" s="253"/>
      <c r="DD39" s="307" t="s">
        <v>204</v>
      </c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252"/>
      <c r="DV39" s="252"/>
      <c r="DW39" s="252"/>
      <c r="DX39" s="301">
        <f>налоги290100!E13+налоги290100!E17</f>
        <v>143990.58130000002</v>
      </c>
      <c r="DY39" s="302"/>
      <c r="DZ39" s="302"/>
      <c r="EA39" s="302"/>
      <c r="EB39" s="302"/>
      <c r="EC39" s="302"/>
      <c r="ED39" s="302"/>
      <c r="EE39" s="302"/>
      <c r="EF39" s="302"/>
      <c r="EG39" s="302"/>
      <c r="EH39" s="302"/>
      <c r="EI39" s="302"/>
      <c r="EJ39" s="302"/>
      <c r="EK39" s="302"/>
      <c r="EL39" s="302"/>
      <c r="EM39" s="302"/>
      <c r="EN39" s="302"/>
      <c r="EO39" s="302"/>
      <c r="EP39" s="302"/>
      <c r="EQ39" s="302"/>
      <c r="ER39" s="303"/>
      <c r="ES39" s="304"/>
      <c r="ET39" s="304"/>
      <c r="EU39" s="304"/>
      <c r="EV39" s="304"/>
      <c r="EW39" s="304"/>
      <c r="EX39" s="304"/>
      <c r="EY39" s="304"/>
      <c r="EZ39" s="304"/>
      <c r="FA39" s="304"/>
      <c r="FB39" s="304"/>
      <c r="FC39" s="304"/>
      <c r="FD39" s="304"/>
      <c r="FE39" s="304"/>
      <c r="FF39" s="304"/>
      <c r="FG39" s="304"/>
      <c r="FH39" s="254"/>
      <c r="FI39" s="254"/>
      <c r="FJ39" s="254"/>
      <c r="FK39" s="255"/>
      <c r="FL39" s="312"/>
      <c r="FM39" s="304"/>
      <c r="FN39" s="304"/>
      <c r="FO39" s="304"/>
      <c r="FP39" s="304"/>
      <c r="FQ39" s="304"/>
      <c r="FR39" s="304"/>
      <c r="FS39" s="304"/>
      <c r="FT39" s="304"/>
      <c r="FU39" s="304"/>
      <c r="FV39" s="304"/>
      <c r="FW39" s="304"/>
      <c r="FX39" s="304"/>
      <c r="FY39" s="304"/>
      <c r="FZ39" s="304"/>
      <c r="GA39" s="304"/>
      <c r="GB39" s="304"/>
      <c r="GC39" s="254"/>
      <c r="GD39" s="254"/>
      <c r="GE39" s="255"/>
    </row>
    <row r="40" spans="1:187" ht="19.5" customHeight="1">
      <c r="A40" s="305" t="s">
        <v>209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6"/>
      <c r="AH40" s="307" t="s">
        <v>231</v>
      </c>
      <c r="AI40" s="308"/>
      <c r="AJ40" s="308"/>
      <c r="AK40" s="308"/>
      <c r="AL40" s="308"/>
      <c r="AM40" s="308"/>
      <c r="AN40" s="308"/>
      <c r="AO40" s="308"/>
      <c r="AP40" s="227"/>
      <c r="AQ40" s="307" t="s">
        <v>200</v>
      </c>
      <c r="AR40" s="310"/>
      <c r="AS40" s="310"/>
      <c r="AT40" s="310"/>
      <c r="AU40" s="310"/>
      <c r="AV40" s="310"/>
      <c r="AW40" s="310"/>
      <c r="AX40" s="310"/>
      <c r="AY40" s="310"/>
      <c r="AZ40" s="311"/>
      <c r="BA40" s="307" t="s">
        <v>199</v>
      </c>
      <c r="BB40" s="310"/>
      <c r="BC40" s="310"/>
      <c r="BD40" s="310"/>
      <c r="BE40" s="310"/>
      <c r="BF40" s="310"/>
      <c r="BG40" s="310"/>
      <c r="BH40" s="310"/>
      <c r="BI40" s="310"/>
      <c r="BJ40" s="311"/>
      <c r="BK40" s="307" t="s">
        <v>216</v>
      </c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1"/>
      <c r="CC40" s="307" t="s">
        <v>212</v>
      </c>
      <c r="CD40" s="310"/>
      <c r="CE40" s="310"/>
      <c r="CF40" s="310"/>
      <c r="CG40" s="310"/>
      <c r="CH40" s="310"/>
      <c r="CI40" s="310"/>
      <c r="CJ40" s="310"/>
      <c r="CK40" s="310"/>
      <c r="CL40" s="310"/>
      <c r="CM40" s="311"/>
      <c r="CN40" s="307" t="s">
        <v>241</v>
      </c>
      <c r="CO40" s="310"/>
      <c r="CP40" s="310"/>
      <c r="CQ40" s="310"/>
      <c r="CR40" s="310"/>
      <c r="CS40" s="310"/>
      <c r="CT40" s="310"/>
      <c r="CU40" s="310"/>
      <c r="CV40" s="310"/>
      <c r="CW40" s="310"/>
      <c r="CX40" s="310"/>
      <c r="CY40" s="310"/>
      <c r="CZ40" s="310"/>
      <c r="DA40" s="310"/>
      <c r="DB40" s="310"/>
      <c r="DC40" s="311"/>
      <c r="DD40" s="307" t="s">
        <v>204</v>
      </c>
      <c r="DE40" s="310"/>
      <c r="DF40" s="310"/>
      <c r="DG40" s="310"/>
      <c r="DH40" s="310"/>
      <c r="DI40" s="310"/>
      <c r="DJ40" s="310"/>
      <c r="DK40" s="310"/>
      <c r="DL40" s="310"/>
      <c r="DM40" s="310"/>
      <c r="DN40" s="310"/>
      <c r="DO40" s="310"/>
      <c r="DP40" s="310"/>
      <c r="DQ40" s="310"/>
      <c r="DR40" s="310"/>
      <c r="DS40" s="310"/>
      <c r="DT40" s="310"/>
      <c r="DU40" s="310"/>
      <c r="DV40" s="310"/>
      <c r="DW40" s="310"/>
      <c r="DX40" s="301">
        <f>'пит. (сош и доу)340103'!G7</f>
        <v>1970000</v>
      </c>
      <c r="DY40" s="302"/>
      <c r="DZ40" s="302"/>
      <c r="EA40" s="302"/>
      <c r="EB40" s="302"/>
      <c r="EC40" s="302"/>
      <c r="ED40" s="302"/>
      <c r="EE40" s="302"/>
      <c r="EF40" s="302"/>
      <c r="EG40" s="302"/>
      <c r="EH40" s="302"/>
      <c r="EI40" s="302"/>
      <c r="EJ40" s="302"/>
      <c r="EK40" s="302"/>
      <c r="EL40" s="302"/>
      <c r="EM40" s="302"/>
      <c r="EN40" s="302"/>
      <c r="EO40" s="302"/>
      <c r="EP40" s="302"/>
      <c r="EQ40" s="302"/>
      <c r="ER40" s="303"/>
      <c r="ES40" s="304"/>
      <c r="ET40" s="304"/>
      <c r="EU40" s="304"/>
      <c r="EV40" s="304"/>
      <c r="EW40" s="304"/>
      <c r="EX40" s="304"/>
      <c r="EY40" s="304"/>
      <c r="EZ40" s="304"/>
      <c r="FA40" s="304"/>
      <c r="FB40" s="304"/>
      <c r="FC40" s="304"/>
      <c r="FD40" s="304"/>
      <c r="FE40" s="304"/>
      <c r="FF40" s="304"/>
      <c r="FG40" s="304"/>
      <c r="FH40" s="254"/>
      <c r="FI40" s="254"/>
      <c r="FJ40" s="254"/>
      <c r="FK40" s="255"/>
      <c r="FL40" s="312"/>
      <c r="FM40" s="304"/>
      <c r="FN40" s="304"/>
      <c r="FO40" s="304"/>
      <c r="FP40" s="304"/>
      <c r="FQ40" s="304"/>
      <c r="FR40" s="304"/>
      <c r="FS40" s="304"/>
      <c r="FT40" s="304"/>
      <c r="FU40" s="304"/>
      <c r="FV40" s="304"/>
      <c r="FW40" s="304"/>
      <c r="FX40" s="304"/>
      <c r="FY40" s="304"/>
      <c r="FZ40" s="304"/>
      <c r="GA40" s="304"/>
      <c r="GB40" s="304"/>
      <c r="GC40" s="254"/>
      <c r="GD40" s="254"/>
      <c r="GE40" s="255"/>
    </row>
    <row r="41" spans="1:187" ht="21.75" customHeight="1">
      <c r="A41" s="305" t="s">
        <v>198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7" t="s">
        <v>232</v>
      </c>
      <c r="AI41" s="308"/>
      <c r="AJ41" s="308"/>
      <c r="AK41" s="308"/>
      <c r="AL41" s="308"/>
      <c r="AM41" s="308"/>
      <c r="AN41" s="308"/>
      <c r="AO41" s="308"/>
      <c r="AP41" s="227"/>
      <c r="AQ41" s="307" t="s">
        <v>200</v>
      </c>
      <c r="AR41" s="310"/>
      <c r="AS41" s="310"/>
      <c r="AT41" s="310"/>
      <c r="AU41" s="310"/>
      <c r="AV41" s="310"/>
      <c r="AW41" s="310"/>
      <c r="AX41" s="310"/>
      <c r="AY41" s="310"/>
      <c r="AZ41" s="311"/>
      <c r="BA41" s="307" t="s">
        <v>206</v>
      </c>
      <c r="BB41" s="310"/>
      <c r="BC41" s="310"/>
      <c r="BD41" s="310"/>
      <c r="BE41" s="310"/>
      <c r="BF41" s="310"/>
      <c r="BG41" s="310"/>
      <c r="BH41" s="310"/>
      <c r="BI41" s="310"/>
      <c r="BJ41" s="311"/>
      <c r="BK41" s="307" t="s">
        <v>201</v>
      </c>
      <c r="BL41" s="310"/>
      <c r="BM41" s="310"/>
      <c r="BN41" s="310"/>
      <c r="BO41" s="310"/>
      <c r="BP41" s="310"/>
      <c r="BQ41" s="310"/>
      <c r="BR41" s="310"/>
      <c r="BS41" s="310"/>
      <c r="BT41" s="310"/>
      <c r="BU41" s="310"/>
      <c r="BV41" s="310"/>
      <c r="BW41" s="310"/>
      <c r="BX41" s="310"/>
      <c r="BY41" s="310"/>
      <c r="BZ41" s="310"/>
      <c r="CA41" s="310"/>
      <c r="CB41" s="311"/>
      <c r="CC41" s="307" t="s">
        <v>202</v>
      </c>
      <c r="CD41" s="310"/>
      <c r="CE41" s="310"/>
      <c r="CF41" s="310"/>
      <c r="CG41" s="310"/>
      <c r="CH41" s="310"/>
      <c r="CI41" s="310"/>
      <c r="CJ41" s="310"/>
      <c r="CK41" s="310"/>
      <c r="CL41" s="310"/>
      <c r="CM41" s="311"/>
      <c r="CN41" s="307" t="s">
        <v>203</v>
      </c>
      <c r="CO41" s="310"/>
      <c r="CP41" s="310"/>
      <c r="CQ41" s="310"/>
      <c r="CR41" s="310"/>
      <c r="CS41" s="310"/>
      <c r="CT41" s="310"/>
      <c r="CU41" s="310"/>
      <c r="CV41" s="310"/>
      <c r="CW41" s="310"/>
      <c r="CX41" s="310"/>
      <c r="CY41" s="310"/>
      <c r="CZ41" s="310"/>
      <c r="DA41" s="310"/>
      <c r="DB41" s="310"/>
      <c r="DC41" s="311"/>
      <c r="DD41" s="307" t="s">
        <v>204</v>
      </c>
      <c r="DE41" s="310"/>
      <c r="DF41" s="310"/>
      <c r="DG41" s="310"/>
      <c r="DH41" s="310"/>
      <c r="DI41" s="310"/>
      <c r="DJ41" s="310"/>
      <c r="DK41" s="310"/>
      <c r="DL41" s="310"/>
      <c r="DM41" s="310"/>
      <c r="DN41" s="310"/>
      <c r="DO41" s="310"/>
      <c r="DP41" s="310"/>
      <c r="DQ41" s="310"/>
      <c r="DR41" s="310"/>
      <c r="DS41" s="310"/>
      <c r="DT41" s="310"/>
      <c r="DU41" s="310"/>
      <c r="DV41" s="310"/>
      <c r="DW41" s="311"/>
      <c r="DX41" s="312">
        <v>0</v>
      </c>
      <c r="DY41" s="303"/>
      <c r="DZ41" s="303"/>
      <c r="EA41" s="303"/>
      <c r="EB41" s="303"/>
      <c r="EC41" s="303"/>
      <c r="ED41" s="303"/>
      <c r="EE41" s="303"/>
      <c r="EF41" s="303"/>
      <c r="EG41" s="303"/>
      <c r="EH41" s="303"/>
      <c r="EI41" s="303"/>
      <c r="EJ41" s="303"/>
      <c r="EK41" s="303"/>
      <c r="EL41" s="303"/>
      <c r="EM41" s="303"/>
      <c r="EN41" s="303"/>
      <c r="EO41" s="303"/>
      <c r="EP41" s="303"/>
      <c r="EQ41" s="362"/>
      <c r="ER41" s="312"/>
      <c r="ES41" s="303"/>
      <c r="ET41" s="303"/>
      <c r="EU41" s="303"/>
      <c r="EV41" s="303"/>
      <c r="EW41" s="303"/>
      <c r="EX41" s="303"/>
      <c r="EY41" s="303"/>
      <c r="EZ41" s="303"/>
      <c r="FA41" s="303"/>
      <c r="FB41" s="303"/>
      <c r="FC41" s="303"/>
      <c r="FD41" s="303"/>
      <c r="FE41" s="303"/>
      <c r="FF41" s="303"/>
      <c r="FG41" s="303"/>
      <c r="FH41" s="303"/>
      <c r="FI41" s="303"/>
      <c r="FJ41" s="303"/>
      <c r="FK41" s="362"/>
      <c r="FL41" s="312"/>
      <c r="FM41" s="303"/>
      <c r="FN41" s="303"/>
      <c r="FO41" s="303"/>
      <c r="FP41" s="303"/>
      <c r="FQ41" s="303"/>
      <c r="FR41" s="303"/>
      <c r="FS41" s="303"/>
      <c r="FT41" s="303"/>
      <c r="FU41" s="303"/>
      <c r="FV41" s="303"/>
      <c r="FW41" s="303"/>
      <c r="FX41" s="303"/>
      <c r="FY41" s="303"/>
      <c r="FZ41" s="303"/>
      <c r="GA41" s="303"/>
      <c r="GB41" s="303"/>
      <c r="GC41" s="303"/>
      <c r="GD41" s="303"/>
      <c r="GE41" s="362"/>
    </row>
    <row r="42" spans="1:187" ht="44.25" customHeight="1">
      <c r="A42" s="305" t="s">
        <v>205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6"/>
      <c r="AH42" s="307" t="s">
        <v>233</v>
      </c>
      <c r="AI42" s="308"/>
      <c r="AJ42" s="308"/>
      <c r="AK42" s="308"/>
      <c r="AL42" s="308"/>
      <c r="AM42" s="308"/>
      <c r="AN42" s="308"/>
      <c r="AO42" s="308"/>
      <c r="AP42" s="227"/>
      <c r="AQ42" s="307" t="s">
        <v>200</v>
      </c>
      <c r="AR42" s="310"/>
      <c r="AS42" s="310"/>
      <c r="AT42" s="310"/>
      <c r="AU42" s="310"/>
      <c r="AV42" s="310"/>
      <c r="AW42" s="310"/>
      <c r="AX42" s="310"/>
      <c r="AY42" s="310"/>
      <c r="AZ42" s="311"/>
      <c r="BA42" s="307" t="s">
        <v>206</v>
      </c>
      <c r="BB42" s="310"/>
      <c r="BC42" s="310"/>
      <c r="BD42" s="310"/>
      <c r="BE42" s="310"/>
      <c r="BF42" s="310"/>
      <c r="BG42" s="310"/>
      <c r="BH42" s="310"/>
      <c r="BI42" s="310"/>
      <c r="BJ42" s="311"/>
      <c r="BK42" s="307" t="s">
        <v>201</v>
      </c>
      <c r="BL42" s="310"/>
      <c r="BM42" s="310"/>
      <c r="BN42" s="310"/>
      <c r="BO42" s="310"/>
      <c r="BP42" s="310"/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1"/>
      <c r="CC42" s="307" t="s">
        <v>207</v>
      </c>
      <c r="CD42" s="310"/>
      <c r="CE42" s="310"/>
      <c r="CF42" s="310"/>
      <c r="CG42" s="310"/>
      <c r="CH42" s="310"/>
      <c r="CI42" s="310"/>
      <c r="CJ42" s="310"/>
      <c r="CK42" s="310"/>
      <c r="CL42" s="310"/>
      <c r="CM42" s="311"/>
      <c r="CN42" s="307" t="s">
        <v>208</v>
      </c>
      <c r="CO42" s="310"/>
      <c r="CP42" s="310"/>
      <c r="CQ42" s="310"/>
      <c r="CR42" s="310"/>
      <c r="CS42" s="310"/>
      <c r="CT42" s="310"/>
      <c r="CU42" s="310"/>
      <c r="CV42" s="310"/>
      <c r="CW42" s="310"/>
      <c r="CX42" s="310"/>
      <c r="CY42" s="310"/>
      <c r="CZ42" s="310"/>
      <c r="DA42" s="310"/>
      <c r="DB42" s="310"/>
      <c r="DC42" s="311"/>
      <c r="DD42" s="307" t="s">
        <v>204</v>
      </c>
      <c r="DE42" s="310"/>
      <c r="DF42" s="310"/>
      <c r="DG42" s="310"/>
      <c r="DH42" s="310"/>
      <c r="DI42" s="310"/>
      <c r="DJ42" s="310"/>
      <c r="DK42" s="310"/>
      <c r="DL42" s="310"/>
      <c r="DM42" s="310"/>
      <c r="DN42" s="310"/>
      <c r="DO42" s="310"/>
      <c r="DP42" s="310"/>
      <c r="DQ42" s="310"/>
      <c r="DR42" s="310"/>
      <c r="DS42" s="310"/>
      <c r="DT42" s="310"/>
      <c r="DU42" s="310"/>
      <c r="DV42" s="310"/>
      <c r="DW42" s="311"/>
      <c r="DX42" s="312">
        <v>0</v>
      </c>
      <c r="DY42" s="303"/>
      <c r="DZ42" s="303"/>
      <c r="EA42" s="303"/>
      <c r="EB42" s="303"/>
      <c r="EC42" s="303"/>
      <c r="ED42" s="303"/>
      <c r="EE42" s="303"/>
      <c r="EF42" s="303"/>
      <c r="EG42" s="303"/>
      <c r="EH42" s="303"/>
      <c r="EI42" s="303"/>
      <c r="EJ42" s="303"/>
      <c r="EK42" s="303"/>
      <c r="EL42" s="303"/>
      <c r="EM42" s="303"/>
      <c r="EN42" s="303"/>
      <c r="EO42" s="303"/>
      <c r="EP42" s="303"/>
      <c r="EQ42" s="362"/>
      <c r="ER42" s="312"/>
      <c r="ES42" s="303"/>
      <c r="ET42" s="303"/>
      <c r="EU42" s="303"/>
      <c r="EV42" s="303"/>
      <c r="EW42" s="303"/>
      <c r="EX42" s="303"/>
      <c r="EY42" s="303"/>
      <c r="EZ42" s="303"/>
      <c r="FA42" s="303"/>
      <c r="FB42" s="303"/>
      <c r="FC42" s="303"/>
      <c r="FD42" s="303"/>
      <c r="FE42" s="303"/>
      <c r="FF42" s="303"/>
      <c r="FG42" s="303"/>
      <c r="FH42" s="303"/>
      <c r="FI42" s="303"/>
      <c r="FJ42" s="303"/>
      <c r="FK42" s="362"/>
      <c r="FL42" s="312"/>
      <c r="FM42" s="303"/>
      <c r="FN42" s="303"/>
      <c r="FO42" s="303"/>
      <c r="FP42" s="303"/>
      <c r="FQ42" s="303"/>
      <c r="FR42" s="303"/>
      <c r="FS42" s="303"/>
      <c r="FT42" s="303"/>
      <c r="FU42" s="303"/>
      <c r="FV42" s="303"/>
      <c r="FW42" s="303"/>
      <c r="FX42" s="303"/>
      <c r="FY42" s="303"/>
      <c r="FZ42" s="303"/>
      <c r="GA42" s="303"/>
      <c r="GB42" s="303"/>
      <c r="GC42" s="303"/>
      <c r="GD42" s="303"/>
      <c r="GE42" s="362"/>
    </row>
    <row r="43" spans="1:187" ht="21.75" customHeight="1">
      <c r="A43" s="305" t="s">
        <v>209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7" t="s">
        <v>235</v>
      </c>
      <c r="AI43" s="308"/>
      <c r="AJ43" s="308"/>
      <c r="AK43" s="308"/>
      <c r="AL43" s="308"/>
      <c r="AM43" s="308"/>
      <c r="AN43" s="308"/>
      <c r="AO43" s="308"/>
      <c r="AP43" s="227"/>
      <c r="AQ43" s="307" t="s">
        <v>200</v>
      </c>
      <c r="AR43" s="310"/>
      <c r="AS43" s="310"/>
      <c r="AT43" s="310"/>
      <c r="AU43" s="310"/>
      <c r="AV43" s="310"/>
      <c r="AW43" s="310"/>
      <c r="AX43" s="310"/>
      <c r="AY43" s="310"/>
      <c r="AZ43" s="311"/>
      <c r="BA43" s="307" t="s">
        <v>206</v>
      </c>
      <c r="BB43" s="310"/>
      <c r="BC43" s="310"/>
      <c r="BD43" s="310"/>
      <c r="BE43" s="310"/>
      <c r="BF43" s="310"/>
      <c r="BG43" s="310"/>
      <c r="BH43" s="310"/>
      <c r="BI43" s="310"/>
      <c r="BJ43" s="311"/>
      <c r="BK43" s="307" t="s">
        <v>234</v>
      </c>
      <c r="BL43" s="310"/>
      <c r="BM43" s="310"/>
      <c r="BN43" s="310"/>
      <c r="BO43" s="310"/>
      <c r="BP43" s="310"/>
      <c r="BQ43" s="310"/>
      <c r="BR43" s="310"/>
      <c r="BS43" s="310"/>
      <c r="BT43" s="310"/>
      <c r="BU43" s="310"/>
      <c r="BV43" s="310"/>
      <c r="BW43" s="310"/>
      <c r="BX43" s="310"/>
      <c r="BY43" s="310"/>
      <c r="BZ43" s="310"/>
      <c r="CA43" s="310"/>
      <c r="CB43" s="311"/>
      <c r="CC43" s="307" t="s">
        <v>212</v>
      </c>
      <c r="CD43" s="310"/>
      <c r="CE43" s="310"/>
      <c r="CF43" s="310"/>
      <c r="CG43" s="310"/>
      <c r="CH43" s="310"/>
      <c r="CI43" s="310"/>
      <c r="CJ43" s="310"/>
      <c r="CK43" s="310"/>
      <c r="CL43" s="310"/>
      <c r="CM43" s="311"/>
      <c r="CN43" s="307" t="s">
        <v>213</v>
      </c>
      <c r="CO43" s="310"/>
      <c r="CP43" s="310"/>
      <c r="CQ43" s="310"/>
      <c r="CR43" s="310"/>
      <c r="CS43" s="310"/>
      <c r="CT43" s="310"/>
      <c r="CU43" s="310"/>
      <c r="CV43" s="310"/>
      <c r="CW43" s="310"/>
      <c r="CX43" s="310"/>
      <c r="CY43" s="310"/>
      <c r="CZ43" s="310"/>
      <c r="DA43" s="310"/>
      <c r="DB43" s="310"/>
      <c r="DC43" s="311"/>
      <c r="DD43" s="307" t="s">
        <v>204</v>
      </c>
      <c r="DE43" s="310"/>
      <c r="DF43" s="310"/>
      <c r="DG43" s="310"/>
      <c r="DH43" s="310"/>
      <c r="DI43" s="310"/>
      <c r="DJ43" s="310"/>
      <c r="DK43" s="310"/>
      <c r="DL43" s="310"/>
      <c r="DM43" s="310"/>
      <c r="DN43" s="310"/>
      <c r="DO43" s="310"/>
      <c r="DP43" s="310"/>
      <c r="DQ43" s="310"/>
      <c r="DR43" s="310"/>
      <c r="DS43" s="310"/>
      <c r="DT43" s="310"/>
      <c r="DU43" s="310"/>
      <c r="DV43" s="310"/>
      <c r="DW43" s="311"/>
      <c r="DX43" s="312">
        <v>0</v>
      </c>
      <c r="DY43" s="303"/>
      <c r="DZ43" s="303"/>
      <c r="EA43" s="303"/>
      <c r="EB43" s="303"/>
      <c r="EC43" s="303"/>
      <c r="ED43" s="303"/>
      <c r="EE43" s="303"/>
      <c r="EF43" s="303"/>
      <c r="EG43" s="303"/>
      <c r="EH43" s="303"/>
      <c r="EI43" s="303"/>
      <c r="EJ43" s="303"/>
      <c r="EK43" s="303"/>
      <c r="EL43" s="303"/>
      <c r="EM43" s="303"/>
      <c r="EN43" s="303"/>
      <c r="EO43" s="303"/>
      <c r="EP43" s="303"/>
      <c r="EQ43" s="362"/>
      <c r="ER43" s="312"/>
      <c r="ES43" s="303"/>
      <c r="ET43" s="303"/>
      <c r="EU43" s="303"/>
      <c r="EV43" s="303"/>
      <c r="EW43" s="303"/>
      <c r="EX43" s="303"/>
      <c r="EY43" s="303"/>
      <c r="EZ43" s="303"/>
      <c r="FA43" s="303"/>
      <c r="FB43" s="303"/>
      <c r="FC43" s="303"/>
      <c r="FD43" s="303"/>
      <c r="FE43" s="303"/>
      <c r="FF43" s="303"/>
      <c r="FG43" s="303"/>
      <c r="FH43" s="303"/>
      <c r="FI43" s="303"/>
      <c r="FJ43" s="303"/>
      <c r="FK43" s="362"/>
      <c r="FL43" s="312"/>
      <c r="FM43" s="303"/>
      <c r="FN43" s="303"/>
      <c r="FO43" s="303"/>
      <c r="FP43" s="303"/>
      <c r="FQ43" s="303"/>
      <c r="FR43" s="303"/>
      <c r="FS43" s="303"/>
      <c r="FT43" s="303"/>
      <c r="FU43" s="303"/>
      <c r="FV43" s="303"/>
      <c r="FW43" s="303"/>
      <c r="FX43" s="303"/>
      <c r="FY43" s="303"/>
      <c r="FZ43" s="303"/>
      <c r="GA43" s="303"/>
      <c r="GB43" s="303"/>
      <c r="GC43" s="303"/>
      <c r="GD43" s="303"/>
      <c r="GE43" s="362"/>
    </row>
    <row r="44" spans="1:187" ht="31.5" customHeight="1">
      <c r="A44" s="305" t="s">
        <v>214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7" t="s">
        <v>236</v>
      </c>
      <c r="AI44" s="308"/>
      <c r="AJ44" s="308"/>
      <c r="AK44" s="308"/>
      <c r="AL44" s="308"/>
      <c r="AM44" s="308"/>
      <c r="AN44" s="308"/>
      <c r="AO44" s="308"/>
      <c r="AP44" s="227"/>
      <c r="AQ44" s="307" t="s">
        <v>200</v>
      </c>
      <c r="AR44" s="310"/>
      <c r="AS44" s="310"/>
      <c r="AT44" s="310"/>
      <c r="AU44" s="310"/>
      <c r="AV44" s="310"/>
      <c r="AW44" s="310"/>
      <c r="AX44" s="310"/>
      <c r="AY44" s="310"/>
      <c r="AZ44" s="311"/>
      <c r="BA44" s="307" t="s">
        <v>206</v>
      </c>
      <c r="BB44" s="310"/>
      <c r="BC44" s="310"/>
      <c r="BD44" s="310"/>
      <c r="BE44" s="310"/>
      <c r="BF44" s="310"/>
      <c r="BG44" s="310"/>
      <c r="BH44" s="310"/>
      <c r="BI44" s="310"/>
      <c r="BJ44" s="311"/>
      <c r="BK44" s="307" t="s">
        <v>216</v>
      </c>
      <c r="BL44" s="310"/>
      <c r="BM44" s="310"/>
      <c r="BN44" s="310"/>
      <c r="BO44" s="310"/>
      <c r="BP44" s="310"/>
      <c r="BQ44" s="310"/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1"/>
      <c r="CC44" s="307" t="s">
        <v>217</v>
      </c>
      <c r="CD44" s="310"/>
      <c r="CE44" s="310"/>
      <c r="CF44" s="310"/>
      <c r="CG44" s="310"/>
      <c r="CH44" s="310"/>
      <c r="CI44" s="310"/>
      <c r="CJ44" s="310"/>
      <c r="CK44" s="310"/>
      <c r="CL44" s="310"/>
      <c r="CM44" s="311"/>
      <c r="CN44" s="307" t="s">
        <v>218</v>
      </c>
      <c r="CO44" s="310"/>
      <c r="CP44" s="310"/>
      <c r="CQ44" s="310"/>
      <c r="CR44" s="310"/>
      <c r="CS44" s="310"/>
      <c r="CT44" s="310"/>
      <c r="CU44" s="310"/>
      <c r="CV44" s="310"/>
      <c r="CW44" s="310"/>
      <c r="CX44" s="310"/>
      <c r="CY44" s="310"/>
      <c r="CZ44" s="310"/>
      <c r="DA44" s="310"/>
      <c r="DB44" s="310"/>
      <c r="DC44" s="311"/>
      <c r="DD44" s="307" t="s">
        <v>204</v>
      </c>
      <c r="DE44" s="310"/>
      <c r="DF44" s="310"/>
      <c r="DG44" s="310"/>
      <c r="DH44" s="310"/>
      <c r="DI44" s="310"/>
      <c r="DJ44" s="310"/>
      <c r="DK44" s="310"/>
      <c r="DL44" s="310"/>
      <c r="DM44" s="310"/>
      <c r="DN44" s="310"/>
      <c r="DO44" s="310"/>
      <c r="DP44" s="310"/>
      <c r="DQ44" s="310"/>
      <c r="DR44" s="310"/>
      <c r="DS44" s="310"/>
      <c r="DT44" s="310"/>
      <c r="DU44" s="310"/>
      <c r="DV44" s="310"/>
      <c r="DW44" s="311"/>
      <c r="DX44" s="312">
        <f>связь!F8</f>
        <v>57600</v>
      </c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  <c r="EI44" s="303"/>
      <c r="EJ44" s="303"/>
      <c r="EK44" s="303"/>
      <c r="EL44" s="303"/>
      <c r="EM44" s="303"/>
      <c r="EN44" s="303"/>
      <c r="EO44" s="303"/>
      <c r="EP44" s="303"/>
      <c r="EQ44" s="362"/>
      <c r="ER44" s="312"/>
      <c r="ES44" s="303"/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303"/>
      <c r="FF44" s="303"/>
      <c r="FG44" s="303"/>
      <c r="FH44" s="303"/>
      <c r="FI44" s="303"/>
      <c r="FJ44" s="303"/>
      <c r="FK44" s="362"/>
      <c r="FL44" s="312"/>
      <c r="FM44" s="303"/>
      <c r="FN44" s="303"/>
      <c r="FO44" s="303"/>
      <c r="FP44" s="303"/>
      <c r="FQ44" s="303"/>
      <c r="FR44" s="303"/>
      <c r="FS44" s="303"/>
      <c r="FT44" s="303"/>
      <c r="FU44" s="303"/>
      <c r="FV44" s="303"/>
      <c r="FW44" s="303"/>
      <c r="FX44" s="303"/>
      <c r="FY44" s="303"/>
      <c r="FZ44" s="303"/>
      <c r="GA44" s="303"/>
      <c r="GB44" s="303"/>
      <c r="GC44" s="303"/>
      <c r="GD44" s="303"/>
      <c r="GE44" s="362"/>
    </row>
    <row r="45" spans="1:187" ht="21.75" customHeight="1">
      <c r="A45" s="305" t="s">
        <v>209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6"/>
      <c r="AH45" s="307" t="s">
        <v>237</v>
      </c>
      <c r="AI45" s="308"/>
      <c r="AJ45" s="308"/>
      <c r="AK45" s="308"/>
      <c r="AL45" s="308"/>
      <c r="AM45" s="308"/>
      <c r="AN45" s="308"/>
      <c r="AO45" s="308"/>
      <c r="AP45" s="227"/>
      <c r="AQ45" s="307" t="s">
        <v>200</v>
      </c>
      <c r="AR45" s="310"/>
      <c r="AS45" s="310"/>
      <c r="AT45" s="310"/>
      <c r="AU45" s="310"/>
      <c r="AV45" s="310"/>
      <c r="AW45" s="310"/>
      <c r="AX45" s="310"/>
      <c r="AY45" s="310"/>
      <c r="AZ45" s="311"/>
      <c r="BA45" s="307" t="s">
        <v>206</v>
      </c>
      <c r="BB45" s="310"/>
      <c r="BC45" s="310"/>
      <c r="BD45" s="310"/>
      <c r="BE45" s="310"/>
      <c r="BF45" s="310"/>
      <c r="BG45" s="310"/>
      <c r="BH45" s="310"/>
      <c r="BI45" s="310"/>
      <c r="BJ45" s="311"/>
      <c r="BK45" s="307" t="s">
        <v>216</v>
      </c>
      <c r="BL45" s="310"/>
      <c r="BM45" s="310"/>
      <c r="BN45" s="310"/>
      <c r="BO45" s="310"/>
      <c r="BP45" s="310"/>
      <c r="BQ45" s="310"/>
      <c r="BR45" s="310"/>
      <c r="BS45" s="310"/>
      <c r="BT45" s="310"/>
      <c r="BU45" s="310"/>
      <c r="BV45" s="310"/>
      <c r="BW45" s="310"/>
      <c r="BX45" s="310"/>
      <c r="BY45" s="310"/>
      <c r="BZ45" s="310"/>
      <c r="CA45" s="310"/>
      <c r="CB45" s="311"/>
      <c r="CC45" s="307" t="s">
        <v>212</v>
      </c>
      <c r="CD45" s="310"/>
      <c r="CE45" s="310"/>
      <c r="CF45" s="310"/>
      <c r="CG45" s="310"/>
      <c r="CH45" s="310"/>
      <c r="CI45" s="310"/>
      <c r="CJ45" s="310"/>
      <c r="CK45" s="310"/>
      <c r="CL45" s="310"/>
      <c r="CM45" s="311"/>
      <c r="CN45" s="307" t="s">
        <v>220</v>
      </c>
      <c r="CO45" s="310"/>
      <c r="CP45" s="310"/>
      <c r="CQ45" s="310"/>
      <c r="CR45" s="310"/>
      <c r="CS45" s="310"/>
      <c r="CT45" s="310"/>
      <c r="CU45" s="310"/>
      <c r="CV45" s="310"/>
      <c r="CW45" s="310"/>
      <c r="CX45" s="310"/>
      <c r="CY45" s="310"/>
      <c r="CZ45" s="310"/>
      <c r="DA45" s="310"/>
      <c r="DB45" s="310"/>
      <c r="DC45" s="311"/>
      <c r="DD45" s="307" t="s">
        <v>204</v>
      </c>
      <c r="DE45" s="310"/>
      <c r="DF45" s="310"/>
      <c r="DG45" s="310"/>
      <c r="DH45" s="310"/>
      <c r="DI45" s="310"/>
      <c r="DJ45" s="310"/>
      <c r="DK45" s="310"/>
      <c r="DL45" s="310"/>
      <c r="DM45" s="310"/>
      <c r="DN45" s="310"/>
      <c r="DO45" s="310"/>
      <c r="DP45" s="310"/>
      <c r="DQ45" s="310"/>
      <c r="DR45" s="310"/>
      <c r="DS45" s="310"/>
      <c r="DT45" s="310"/>
      <c r="DU45" s="310"/>
      <c r="DV45" s="310"/>
      <c r="DW45" s="310"/>
      <c r="DX45" s="301">
        <f>вода!H8+мусор!F8</f>
        <v>30925.959199999998</v>
      </c>
      <c r="DY45" s="302"/>
      <c r="DZ45" s="302"/>
      <c r="EA45" s="302"/>
      <c r="EB45" s="302"/>
      <c r="EC45" s="302"/>
      <c r="ED45" s="302"/>
      <c r="EE45" s="302"/>
      <c r="EF45" s="302"/>
      <c r="EG45" s="302"/>
      <c r="EH45" s="302"/>
      <c r="EI45" s="302"/>
      <c r="EJ45" s="302"/>
      <c r="EK45" s="302"/>
      <c r="EL45" s="302"/>
      <c r="EM45" s="302"/>
      <c r="EN45" s="302"/>
      <c r="EO45" s="302"/>
      <c r="EP45" s="302"/>
      <c r="EQ45" s="302"/>
      <c r="ER45" s="303"/>
      <c r="ES45" s="304"/>
      <c r="ET45" s="304"/>
      <c r="EU45" s="304"/>
      <c r="EV45" s="304"/>
      <c r="EW45" s="304"/>
      <c r="EX45" s="304"/>
      <c r="EY45" s="304"/>
      <c r="EZ45" s="304"/>
      <c r="FA45" s="304"/>
      <c r="FB45" s="304"/>
      <c r="FC45" s="304"/>
      <c r="FD45" s="304"/>
      <c r="FE45" s="304"/>
      <c r="FF45" s="304"/>
      <c r="FG45" s="304"/>
      <c r="FH45" s="254"/>
      <c r="FI45" s="254"/>
      <c r="FJ45" s="254"/>
      <c r="FK45" s="255"/>
      <c r="FL45" s="312"/>
      <c r="FM45" s="304"/>
      <c r="FN45" s="304"/>
      <c r="FO45" s="304"/>
      <c r="FP45" s="304"/>
      <c r="FQ45" s="304"/>
      <c r="FR45" s="304"/>
      <c r="FS45" s="304"/>
      <c r="FT45" s="304"/>
      <c r="FU45" s="304"/>
      <c r="FV45" s="304"/>
      <c r="FW45" s="304"/>
      <c r="FX45" s="304"/>
      <c r="FY45" s="304"/>
      <c r="FZ45" s="304"/>
      <c r="GA45" s="304"/>
      <c r="GB45" s="304"/>
      <c r="GC45" s="254"/>
      <c r="GD45" s="254"/>
      <c r="GE45" s="255"/>
    </row>
    <row r="46" spans="1:187" ht="21.75" customHeight="1">
      <c r="A46" s="305" t="s">
        <v>209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6"/>
      <c r="AH46" s="307" t="s">
        <v>238</v>
      </c>
      <c r="AI46" s="308"/>
      <c r="AJ46" s="308"/>
      <c r="AK46" s="308"/>
      <c r="AL46" s="308"/>
      <c r="AM46" s="308"/>
      <c r="AN46" s="308"/>
      <c r="AO46" s="308"/>
      <c r="AP46" s="227"/>
      <c r="AQ46" s="307" t="s">
        <v>200</v>
      </c>
      <c r="AR46" s="308"/>
      <c r="AS46" s="308"/>
      <c r="AT46" s="308"/>
      <c r="AU46" s="308"/>
      <c r="AV46" s="308"/>
      <c r="AW46" s="308"/>
      <c r="AX46" s="308"/>
      <c r="AY46" s="308"/>
      <c r="AZ46" s="309"/>
      <c r="BA46" s="307" t="s">
        <v>206</v>
      </c>
      <c r="BB46" s="308"/>
      <c r="BC46" s="308"/>
      <c r="BD46" s="308"/>
      <c r="BE46" s="308"/>
      <c r="BF46" s="308"/>
      <c r="BG46" s="308"/>
      <c r="BH46" s="308"/>
      <c r="BI46" s="308"/>
      <c r="BJ46" s="309"/>
      <c r="BK46" s="307" t="s">
        <v>216</v>
      </c>
      <c r="BL46" s="310"/>
      <c r="BM46" s="310"/>
      <c r="BN46" s="310"/>
      <c r="BO46" s="310"/>
      <c r="BP46" s="310"/>
      <c r="BQ46" s="310"/>
      <c r="BR46" s="310"/>
      <c r="BS46" s="310"/>
      <c r="BT46" s="310"/>
      <c r="BU46" s="310"/>
      <c r="BV46" s="310"/>
      <c r="BW46" s="310"/>
      <c r="BX46" s="310"/>
      <c r="BY46" s="310"/>
      <c r="BZ46" s="310"/>
      <c r="CA46" s="310"/>
      <c r="CB46" s="311"/>
      <c r="CC46" s="307" t="s">
        <v>212</v>
      </c>
      <c r="CD46" s="308"/>
      <c r="CE46" s="308"/>
      <c r="CF46" s="308"/>
      <c r="CG46" s="308"/>
      <c r="CH46" s="308"/>
      <c r="CI46" s="308"/>
      <c r="CJ46" s="308"/>
      <c r="CK46" s="308"/>
      <c r="CL46" s="252"/>
      <c r="CM46" s="253"/>
      <c r="CN46" s="307" t="s">
        <v>222</v>
      </c>
      <c r="CO46" s="308"/>
      <c r="CP46" s="308"/>
      <c r="CQ46" s="308"/>
      <c r="CR46" s="308"/>
      <c r="CS46" s="308"/>
      <c r="CT46" s="308"/>
      <c r="CU46" s="308"/>
      <c r="CV46" s="308"/>
      <c r="CW46" s="308"/>
      <c r="CX46" s="308"/>
      <c r="CY46" s="308"/>
      <c r="CZ46" s="308"/>
      <c r="DA46" s="252"/>
      <c r="DB46" s="252"/>
      <c r="DC46" s="253"/>
      <c r="DD46" s="307" t="s">
        <v>204</v>
      </c>
      <c r="DE46" s="308"/>
      <c r="DF46" s="308"/>
      <c r="DG46" s="308"/>
      <c r="DH46" s="308"/>
      <c r="DI46" s="308"/>
      <c r="DJ46" s="308"/>
      <c r="DK46" s="308"/>
      <c r="DL46" s="308"/>
      <c r="DM46" s="308"/>
      <c r="DN46" s="308"/>
      <c r="DO46" s="308"/>
      <c r="DP46" s="308"/>
      <c r="DQ46" s="308"/>
      <c r="DR46" s="308"/>
      <c r="DS46" s="308"/>
      <c r="DT46" s="308"/>
      <c r="DU46" s="252"/>
      <c r="DV46" s="252"/>
      <c r="DW46" s="252"/>
      <c r="DX46" s="301">
        <f>'дератиз.225100'!F7+'225200 (обор ПАК)'!E7</f>
        <v>38160</v>
      </c>
      <c r="DY46" s="302"/>
      <c r="DZ46" s="302"/>
      <c r="EA46" s="302"/>
      <c r="EB46" s="302"/>
      <c r="EC46" s="302"/>
      <c r="ED46" s="302"/>
      <c r="EE46" s="302"/>
      <c r="EF46" s="302"/>
      <c r="EG46" s="302"/>
      <c r="EH46" s="302"/>
      <c r="EI46" s="302"/>
      <c r="EJ46" s="302"/>
      <c r="EK46" s="302"/>
      <c r="EL46" s="302"/>
      <c r="EM46" s="302"/>
      <c r="EN46" s="302"/>
      <c r="EO46" s="302"/>
      <c r="EP46" s="302"/>
      <c r="EQ46" s="302"/>
      <c r="ER46" s="303"/>
      <c r="ES46" s="304"/>
      <c r="ET46" s="304"/>
      <c r="EU46" s="304"/>
      <c r="EV46" s="304"/>
      <c r="EW46" s="304"/>
      <c r="EX46" s="304"/>
      <c r="EY46" s="304"/>
      <c r="EZ46" s="304"/>
      <c r="FA46" s="304"/>
      <c r="FB46" s="304"/>
      <c r="FC46" s="304"/>
      <c r="FD46" s="304"/>
      <c r="FE46" s="304"/>
      <c r="FF46" s="304"/>
      <c r="FG46" s="304"/>
      <c r="FH46" s="254"/>
      <c r="FI46" s="254"/>
      <c r="FJ46" s="254"/>
      <c r="FK46" s="255"/>
      <c r="FL46" s="312"/>
      <c r="FM46" s="304"/>
      <c r="FN46" s="304"/>
      <c r="FO46" s="304"/>
      <c r="FP46" s="304"/>
      <c r="FQ46" s="304"/>
      <c r="FR46" s="304"/>
      <c r="FS46" s="304"/>
      <c r="FT46" s="304"/>
      <c r="FU46" s="304"/>
      <c r="FV46" s="304"/>
      <c r="FW46" s="304"/>
      <c r="FX46" s="304"/>
      <c r="FY46" s="304"/>
      <c r="FZ46" s="304"/>
      <c r="GA46" s="304"/>
      <c r="GB46" s="304"/>
      <c r="GC46" s="254"/>
      <c r="GD46" s="254"/>
      <c r="GE46" s="255"/>
    </row>
    <row r="47" spans="1:187" ht="21.75" customHeight="1">
      <c r="A47" s="305" t="s">
        <v>209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6"/>
      <c r="AH47" s="307" t="s">
        <v>240</v>
      </c>
      <c r="AI47" s="308"/>
      <c r="AJ47" s="308"/>
      <c r="AK47" s="308"/>
      <c r="AL47" s="308"/>
      <c r="AM47" s="308"/>
      <c r="AN47" s="308"/>
      <c r="AO47" s="308"/>
      <c r="AP47" s="227"/>
      <c r="AQ47" s="307" t="s">
        <v>200</v>
      </c>
      <c r="AR47" s="308"/>
      <c r="AS47" s="308"/>
      <c r="AT47" s="308"/>
      <c r="AU47" s="308"/>
      <c r="AV47" s="308"/>
      <c r="AW47" s="308"/>
      <c r="AX47" s="308"/>
      <c r="AY47" s="308"/>
      <c r="AZ47" s="309"/>
      <c r="BA47" s="307" t="s">
        <v>206</v>
      </c>
      <c r="BB47" s="308"/>
      <c r="BC47" s="308"/>
      <c r="BD47" s="308"/>
      <c r="BE47" s="308"/>
      <c r="BF47" s="308"/>
      <c r="BG47" s="308"/>
      <c r="BH47" s="308"/>
      <c r="BI47" s="308"/>
      <c r="BJ47" s="309"/>
      <c r="BK47" s="307" t="s">
        <v>216</v>
      </c>
      <c r="BL47" s="310"/>
      <c r="BM47" s="310"/>
      <c r="BN47" s="310"/>
      <c r="BO47" s="310"/>
      <c r="BP47" s="310"/>
      <c r="BQ47" s="310"/>
      <c r="BR47" s="310"/>
      <c r="BS47" s="310"/>
      <c r="BT47" s="310"/>
      <c r="BU47" s="310"/>
      <c r="BV47" s="310"/>
      <c r="BW47" s="310"/>
      <c r="BX47" s="310"/>
      <c r="BY47" s="310"/>
      <c r="BZ47" s="310"/>
      <c r="CA47" s="310"/>
      <c r="CB47" s="311"/>
      <c r="CC47" s="307" t="s">
        <v>212</v>
      </c>
      <c r="CD47" s="308"/>
      <c r="CE47" s="308"/>
      <c r="CF47" s="308"/>
      <c r="CG47" s="308"/>
      <c r="CH47" s="308"/>
      <c r="CI47" s="308"/>
      <c r="CJ47" s="308"/>
      <c r="CK47" s="308"/>
      <c r="CL47" s="252"/>
      <c r="CM47" s="253"/>
      <c r="CN47" s="307" t="s">
        <v>239</v>
      </c>
      <c r="CO47" s="308"/>
      <c r="CP47" s="308"/>
      <c r="CQ47" s="308"/>
      <c r="CR47" s="308"/>
      <c r="CS47" s="308"/>
      <c r="CT47" s="308"/>
      <c r="CU47" s="308"/>
      <c r="CV47" s="308"/>
      <c r="CW47" s="308"/>
      <c r="CX47" s="308"/>
      <c r="CY47" s="308"/>
      <c r="CZ47" s="308"/>
      <c r="DA47" s="252"/>
      <c r="DB47" s="252"/>
      <c r="DC47" s="253"/>
      <c r="DD47" s="307" t="s">
        <v>204</v>
      </c>
      <c r="DE47" s="308"/>
      <c r="DF47" s="308"/>
      <c r="DG47" s="308"/>
      <c r="DH47" s="308"/>
      <c r="DI47" s="308"/>
      <c r="DJ47" s="308"/>
      <c r="DK47" s="308"/>
      <c r="DL47" s="308"/>
      <c r="DM47" s="308"/>
      <c r="DN47" s="308"/>
      <c r="DO47" s="308"/>
      <c r="DP47" s="308"/>
      <c r="DQ47" s="308"/>
      <c r="DR47" s="308"/>
      <c r="DS47" s="308"/>
      <c r="DT47" s="308"/>
      <c r="DU47" s="252"/>
      <c r="DV47" s="252"/>
      <c r="DW47" s="252"/>
      <c r="DX47" s="301">
        <f>'226700антирт.,курсы, аттестаты'!E7+'226700антирт.,курсы, аттестаты'!F7+'226700антирт.,курсы, аттестаты'!I7+'226700антирт.,курсы, аттестаты'!J7+'226700антирт.,курсы, аттестаты'!K7+'226700,226800'!E5+'226700,226800'!E21+'226700,226800'!E22+'страх. автоб'!G9</f>
        <v>319819.0181818182</v>
      </c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3"/>
      <c r="ES47" s="304"/>
      <c r="ET47" s="304"/>
      <c r="EU47" s="304"/>
      <c r="EV47" s="304"/>
      <c r="EW47" s="304"/>
      <c r="EX47" s="304"/>
      <c r="EY47" s="304"/>
      <c r="EZ47" s="304"/>
      <c r="FA47" s="304"/>
      <c r="FB47" s="304"/>
      <c r="FC47" s="304"/>
      <c r="FD47" s="304"/>
      <c r="FE47" s="304"/>
      <c r="FF47" s="304"/>
      <c r="FG47" s="304"/>
      <c r="FH47" s="254"/>
      <c r="FI47" s="254"/>
      <c r="FJ47" s="254"/>
      <c r="FK47" s="255"/>
      <c r="FL47" s="312"/>
      <c r="FM47" s="304"/>
      <c r="FN47" s="304"/>
      <c r="FO47" s="304"/>
      <c r="FP47" s="304"/>
      <c r="FQ47" s="304"/>
      <c r="FR47" s="304"/>
      <c r="FS47" s="304"/>
      <c r="FT47" s="304"/>
      <c r="FU47" s="304"/>
      <c r="FV47" s="304"/>
      <c r="FW47" s="304"/>
      <c r="FX47" s="304"/>
      <c r="FY47" s="304"/>
      <c r="FZ47" s="304"/>
      <c r="GA47" s="304"/>
      <c r="GB47" s="304"/>
      <c r="GC47" s="254"/>
      <c r="GD47" s="254"/>
      <c r="GE47" s="255"/>
    </row>
    <row r="48" spans="1:187" ht="21.75" customHeight="1">
      <c r="A48" s="305" t="s">
        <v>209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6"/>
      <c r="AH48" s="307" t="s">
        <v>242</v>
      </c>
      <c r="AI48" s="308"/>
      <c r="AJ48" s="308"/>
      <c r="AK48" s="308"/>
      <c r="AL48" s="308"/>
      <c r="AM48" s="308"/>
      <c r="AN48" s="308"/>
      <c r="AO48" s="308"/>
      <c r="AP48" s="227"/>
      <c r="AQ48" s="307" t="s">
        <v>200</v>
      </c>
      <c r="AR48" s="310"/>
      <c r="AS48" s="310"/>
      <c r="AT48" s="310"/>
      <c r="AU48" s="310"/>
      <c r="AV48" s="310"/>
      <c r="AW48" s="310"/>
      <c r="AX48" s="310"/>
      <c r="AY48" s="310"/>
      <c r="AZ48" s="311"/>
      <c r="BA48" s="307" t="s">
        <v>206</v>
      </c>
      <c r="BB48" s="310"/>
      <c r="BC48" s="310"/>
      <c r="BD48" s="310"/>
      <c r="BE48" s="310"/>
      <c r="BF48" s="310"/>
      <c r="BG48" s="310"/>
      <c r="BH48" s="310"/>
      <c r="BI48" s="310"/>
      <c r="BJ48" s="311"/>
      <c r="BK48" s="307" t="s">
        <v>216</v>
      </c>
      <c r="BL48" s="310"/>
      <c r="BM48" s="310"/>
      <c r="BN48" s="310"/>
      <c r="BO48" s="310"/>
      <c r="BP48" s="310"/>
      <c r="BQ48" s="310"/>
      <c r="BR48" s="310"/>
      <c r="BS48" s="310"/>
      <c r="BT48" s="310"/>
      <c r="BU48" s="310"/>
      <c r="BV48" s="310"/>
      <c r="BW48" s="310"/>
      <c r="BX48" s="310"/>
      <c r="BY48" s="310"/>
      <c r="BZ48" s="310"/>
      <c r="CA48" s="310"/>
      <c r="CB48" s="311"/>
      <c r="CC48" s="307" t="s">
        <v>212</v>
      </c>
      <c r="CD48" s="310"/>
      <c r="CE48" s="310"/>
      <c r="CF48" s="310"/>
      <c r="CG48" s="310"/>
      <c r="CH48" s="310"/>
      <c r="CI48" s="310"/>
      <c r="CJ48" s="310"/>
      <c r="CK48" s="310"/>
      <c r="CL48" s="310"/>
      <c r="CM48" s="311"/>
      <c r="CN48" s="307" t="s">
        <v>241</v>
      </c>
      <c r="CO48" s="310"/>
      <c r="CP48" s="310"/>
      <c r="CQ48" s="310"/>
      <c r="CR48" s="310"/>
      <c r="CS48" s="310"/>
      <c r="CT48" s="310"/>
      <c r="CU48" s="310"/>
      <c r="CV48" s="310"/>
      <c r="CW48" s="310"/>
      <c r="CX48" s="310"/>
      <c r="CY48" s="310"/>
      <c r="CZ48" s="310"/>
      <c r="DA48" s="310"/>
      <c r="DB48" s="310"/>
      <c r="DC48" s="311"/>
      <c r="DD48" s="307" t="s">
        <v>204</v>
      </c>
      <c r="DE48" s="310"/>
      <c r="DF48" s="310"/>
      <c r="DG48" s="310"/>
      <c r="DH48" s="310"/>
      <c r="DI48" s="310"/>
      <c r="DJ48" s="310"/>
      <c r="DK48" s="310"/>
      <c r="DL48" s="310"/>
      <c r="DM48" s="310"/>
      <c r="DN48" s="310"/>
      <c r="DO48" s="310"/>
      <c r="DP48" s="310"/>
      <c r="DQ48" s="310"/>
      <c r="DR48" s="310"/>
      <c r="DS48" s="310"/>
      <c r="DT48" s="310"/>
      <c r="DU48" s="310"/>
      <c r="DV48" s="310"/>
      <c r="DW48" s="311"/>
      <c r="DX48" s="312">
        <f>'пит. (сош и доу)340103'!J28</f>
        <v>1232491.6800000002</v>
      </c>
      <c r="DY48" s="303"/>
      <c r="DZ48" s="303"/>
      <c r="EA48" s="303"/>
      <c r="EB48" s="303"/>
      <c r="EC48" s="303"/>
      <c r="ED48" s="303"/>
      <c r="EE48" s="303"/>
      <c r="EF48" s="303"/>
      <c r="EG48" s="303"/>
      <c r="EH48" s="303"/>
      <c r="EI48" s="303"/>
      <c r="EJ48" s="303"/>
      <c r="EK48" s="303"/>
      <c r="EL48" s="303"/>
      <c r="EM48" s="303"/>
      <c r="EN48" s="303"/>
      <c r="EO48" s="303"/>
      <c r="EP48" s="303"/>
      <c r="EQ48" s="362"/>
      <c r="ER48" s="312"/>
      <c r="ES48" s="303"/>
      <c r="ET48" s="303"/>
      <c r="EU48" s="303"/>
      <c r="EV48" s="303"/>
      <c r="EW48" s="303"/>
      <c r="EX48" s="303"/>
      <c r="EY48" s="303"/>
      <c r="EZ48" s="303"/>
      <c r="FA48" s="303"/>
      <c r="FB48" s="303"/>
      <c r="FC48" s="303"/>
      <c r="FD48" s="303"/>
      <c r="FE48" s="303"/>
      <c r="FF48" s="303"/>
      <c r="FG48" s="303"/>
      <c r="FH48" s="303"/>
      <c r="FI48" s="303"/>
      <c r="FJ48" s="303"/>
      <c r="FK48" s="362"/>
      <c r="FL48" s="312"/>
      <c r="FM48" s="303"/>
      <c r="FN48" s="303"/>
      <c r="FO48" s="303"/>
      <c r="FP48" s="303"/>
      <c r="FQ48" s="303"/>
      <c r="FR48" s="303"/>
      <c r="FS48" s="303"/>
      <c r="FT48" s="303"/>
      <c r="FU48" s="303"/>
      <c r="FV48" s="303"/>
      <c r="FW48" s="303"/>
      <c r="FX48" s="303"/>
      <c r="FY48" s="303"/>
      <c r="FZ48" s="303"/>
      <c r="GA48" s="303"/>
      <c r="GB48" s="303"/>
      <c r="GC48" s="303"/>
      <c r="GD48" s="303"/>
      <c r="GE48" s="362"/>
    </row>
    <row r="49" spans="1:187" ht="21.75" customHeight="1">
      <c r="A49" s="305" t="s">
        <v>224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6"/>
      <c r="AH49" s="307" t="s">
        <v>244</v>
      </c>
      <c r="AI49" s="308"/>
      <c r="AJ49" s="308"/>
      <c r="AK49" s="308"/>
      <c r="AL49" s="308"/>
      <c r="AM49" s="308"/>
      <c r="AN49" s="308"/>
      <c r="AO49" s="308"/>
      <c r="AP49" s="227"/>
      <c r="AQ49" s="307" t="s">
        <v>200</v>
      </c>
      <c r="AR49" s="310"/>
      <c r="AS49" s="310"/>
      <c r="AT49" s="310"/>
      <c r="AU49" s="310"/>
      <c r="AV49" s="310"/>
      <c r="AW49" s="310"/>
      <c r="AX49" s="310"/>
      <c r="AY49" s="310"/>
      <c r="AZ49" s="311"/>
      <c r="BA49" s="307" t="s">
        <v>206</v>
      </c>
      <c r="BB49" s="310"/>
      <c r="BC49" s="310"/>
      <c r="BD49" s="310"/>
      <c r="BE49" s="310"/>
      <c r="BF49" s="310"/>
      <c r="BG49" s="310"/>
      <c r="BH49" s="310"/>
      <c r="BI49" s="310"/>
      <c r="BJ49" s="311"/>
      <c r="BK49" s="307" t="s">
        <v>216</v>
      </c>
      <c r="BL49" s="310"/>
      <c r="BM49" s="310"/>
      <c r="BN49" s="310"/>
      <c r="BO49" s="310"/>
      <c r="BP49" s="310"/>
      <c r="BQ49" s="310"/>
      <c r="BR49" s="310"/>
      <c r="BS49" s="310"/>
      <c r="BT49" s="310"/>
      <c r="BU49" s="310"/>
      <c r="BV49" s="310"/>
      <c r="BW49" s="310"/>
      <c r="BX49" s="310"/>
      <c r="BY49" s="310"/>
      <c r="BZ49" s="310"/>
      <c r="CA49" s="310"/>
      <c r="CB49" s="311"/>
      <c r="CC49" s="307" t="s">
        <v>226</v>
      </c>
      <c r="CD49" s="310"/>
      <c r="CE49" s="310"/>
      <c r="CF49" s="310"/>
      <c r="CG49" s="310"/>
      <c r="CH49" s="310"/>
      <c r="CI49" s="310"/>
      <c r="CJ49" s="310"/>
      <c r="CK49" s="310"/>
      <c r="CL49" s="310"/>
      <c r="CM49" s="311"/>
      <c r="CN49" s="307" t="s">
        <v>220</v>
      </c>
      <c r="CO49" s="310"/>
      <c r="CP49" s="310"/>
      <c r="CQ49" s="310"/>
      <c r="CR49" s="310"/>
      <c r="CS49" s="310"/>
      <c r="CT49" s="310"/>
      <c r="CU49" s="310"/>
      <c r="CV49" s="310"/>
      <c r="CW49" s="310"/>
      <c r="CX49" s="310"/>
      <c r="CY49" s="310"/>
      <c r="CZ49" s="310"/>
      <c r="DA49" s="310"/>
      <c r="DB49" s="310"/>
      <c r="DC49" s="311"/>
      <c r="DD49" s="307" t="s">
        <v>204</v>
      </c>
      <c r="DE49" s="310"/>
      <c r="DF49" s="310"/>
      <c r="DG49" s="310"/>
      <c r="DH49" s="310"/>
      <c r="DI49" s="310"/>
      <c r="DJ49" s="310"/>
      <c r="DK49" s="310"/>
      <c r="DL49" s="310"/>
      <c r="DM49" s="310"/>
      <c r="DN49" s="310"/>
      <c r="DO49" s="310"/>
      <c r="DP49" s="310"/>
      <c r="DQ49" s="310"/>
      <c r="DR49" s="310"/>
      <c r="DS49" s="310"/>
      <c r="DT49" s="310"/>
      <c r="DU49" s="310"/>
      <c r="DV49" s="310"/>
      <c r="DW49" s="311"/>
      <c r="DX49" s="312">
        <f>'электроэн.'!H9+тепло!H8</f>
        <v>1970560.8090000001</v>
      </c>
      <c r="DY49" s="303"/>
      <c r="DZ49" s="303"/>
      <c r="EA49" s="303"/>
      <c r="EB49" s="303"/>
      <c r="EC49" s="303"/>
      <c r="ED49" s="303"/>
      <c r="EE49" s="303"/>
      <c r="EF49" s="303"/>
      <c r="EG49" s="303"/>
      <c r="EH49" s="303"/>
      <c r="EI49" s="303"/>
      <c r="EJ49" s="303"/>
      <c r="EK49" s="303"/>
      <c r="EL49" s="303"/>
      <c r="EM49" s="303"/>
      <c r="EN49" s="303"/>
      <c r="EO49" s="303"/>
      <c r="EP49" s="303"/>
      <c r="EQ49" s="362"/>
      <c r="ER49" s="312"/>
      <c r="ES49" s="303"/>
      <c r="ET49" s="303"/>
      <c r="EU49" s="303"/>
      <c r="EV49" s="303"/>
      <c r="EW49" s="303"/>
      <c r="EX49" s="303"/>
      <c r="EY49" s="303"/>
      <c r="EZ49" s="303"/>
      <c r="FA49" s="303"/>
      <c r="FB49" s="303"/>
      <c r="FC49" s="303"/>
      <c r="FD49" s="303"/>
      <c r="FE49" s="303"/>
      <c r="FF49" s="303"/>
      <c r="FG49" s="303"/>
      <c r="FH49" s="303"/>
      <c r="FI49" s="303"/>
      <c r="FJ49" s="303"/>
      <c r="FK49" s="362"/>
      <c r="FL49" s="312"/>
      <c r="FM49" s="303"/>
      <c r="FN49" s="303"/>
      <c r="FO49" s="303"/>
      <c r="FP49" s="303"/>
      <c r="FQ49" s="303"/>
      <c r="FR49" s="303"/>
      <c r="FS49" s="303"/>
      <c r="FT49" s="303"/>
      <c r="FU49" s="303"/>
      <c r="FV49" s="303"/>
      <c r="FW49" s="303"/>
      <c r="FX49" s="303"/>
      <c r="FY49" s="303"/>
      <c r="FZ49" s="303"/>
      <c r="GA49" s="303"/>
      <c r="GB49" s="303"/>
      <c r="GC49" s="303"/>
      <c r="GD49" s="303"/>
      <c r="GE49" s="362"/>
    </row>
    <row r="50" spans="1:187" ht="33" customHeight="1">
      <c r="A50" s="305" t="s">
        <v>243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6"/>
      <c r="AH50" s="307" t="s">
        <v>247</v>
      </c>
      <c r="AI50" s="308"/>
      <c r="AJ50" s="308"/>
      <c r="AK50" s="308"/>
      <c r="AL50" s="308"/>
      <c r="AM50" s="308"/>
      <c r="AN50" s="308"/>
      <c r="AO50" s="308"/>
      <c r="AP50" s="227"/>
      <c r="AQ50" s="307" t="s">
        <v>200</v>
      </c>
      <c r="AR50" s="310"/>
      <c r="AS50" s="310"/>
      <c r="AT50" s="310"/>
      <c r="AU50" s="310"/>
      <c r="AV50" s="310"/>
      <c r="AW50" s="310"/>
      <c r="AX50" s="310"/>
      <c r="AY50" s="310"/>
      <c r="AZ50" s="311"/>
      <c r="BA50" s="307" t="s">
        <v>206</v>
      </c>
      <c r="BB50" s="310"/>
      <c r="BC50" s="310"/>
      <c r="BD50" s="310"/>
      <c r="BE50" s="310"/>
      <c r="BF50" s="310"/>
      <c r="BG50" s="310"/>
      <c r="BH50" s="310"/>
      <c r="BI50" s="310"/>
      <c r="BJ50" s="311"/>
      <c r="BK50" s="307" t="s">
        <v>216</v>
      </c>
      <c r="BL50" s="310"/>
      <c r="BM50" s="310"/>
      <c r="BN50" s="310"/>
      <c r="BO50" s="310"/>
      <c r="BP50" s="310"/>
      <c r="BQ50" s="310"/>
      <c r="BR50" s="310"/>
      <c r="BS50" s="310"/>
      <c r="BT50" s="310"/>
      <c r="BU50" s="310"/>
      <c r="BV50" s="310"/>
      <c r="BW50" s="310"/>
      <c r="BX50" s="310"/>
      <c r="BY50" s="310"/>
      <c r="BZ50" s="310"/>
      <c r="CA50" s="310"/>
      <c r="CB50" s="311"/>
      <c r="CC50" s="307" t="s">
        <v>245</v>
      </c>
      <c r="CD50" s="310"/>
      <c r="CE50" s="310"/>
      <c r="CF50" s="310"/>
      <c r="CG50" s="310"/>
      <c r="CH50" s="310"/>
      <c r="CI50" s="310"/>
      <c r="CJ50" s="310"/>
      <c r="CK50" s="310"/>
      <c r="CL50" s="310"/>
      <c r="CM50" s="311"/>
      <c r="CN50" s="307" t="s">
        <v>246</v>
      </c>
      <c r="CO50" s="310"/>
      <c r="CP50" s="310"/>
      <c r="CQ50" s="310"/>
      <c r="CR50" s="310"/>
      <c r="CS50" s="310"/>
      <c r="CT50" s="310"/>
      <c r="CU50" s="310"/>
      <c r="CV50" s="310"/>
      <c r="CW50" s="310"/>
      <c r="CX50" s="310"/>
      <c r="CY50" s="310"/>
      <c r="CZ50" s="310"/>
      <c r="DA50" s="310"/>
      <c r="DB50" s="310"/>
      <c r="DC50" s="311"/>
      <c r="DD50" s="307" t="s">
        <v>204</v>
      </c>
      <c r="DE50" s="310"/>
      <c r="DF50" s="310"/>
      <c r="DG50" s="310"/>
      <c r="DH50" s="310"/>
      <c r="DI50" s="310"/>
      <c r="DJ50" s="310"/>
      <c r="DK50" s="310"/>
      <c r="DL50" s="310"/>
      <c r="DM50" s="310"/>
      <c r="DN50" s="310"/>
      <c r="DO50" s="310"/>
      <c r="DP50" s="310"/>
      <c r="DQ50" s="310"/>
      <c r="DR50" s="310"/>
      <c r="DS50" s="310"/>
      <c r="DT50" s="310"/>
      <c r="DU50" s="310"/>
      <c r="DV50" s="310"/>
      <c r="DW50" s="311"/>
      <c r="DX50" s="312">
        <v>0</v>
      </c>
      <c r="DY50" s="303"/>
      <c r="DZ50" s="303"/>
      <c r="EA50" s="303"/>
      <c r="EB50" s="303"/>
      <c r="EC50" s="303"/>
      <c r="ED50" s="303"/>
      <c r="EE50" s="303"/>
      <c r="EF50" s="303"/>
      <c r="EG50" s="303"/>
      <c r="EH50" s="303"/>
      <c r="EI50" s="303"/>
      <c r="EJ50" s="303"/>
      <c r="EK50" s="303"/>
      <c r="EL50" s="303"/>
      <c r="EM50" s="303"/>
      <c r="EN50" s="303"/>
      <c r="EO50" s="303"/>
      <c r="EP50" s="303"/>
      <c r="EQ50" s="362"/>
      <c r="ER50" s="312"/>
      <c r="ES50" s="303"/>
      <c r="ET50" s="303"/>
      <c r="EU50" s="303"/>
      <c r="EV50" s="303"/>
      <c r="EW50" s="303"/>
      <c r="EX50" s="303"/>
      <c r="EY50" s="303"/>
      <c r="EZ50" s="303"/>
      <c r="FA50" s="303"/>
      <c r="FB50" s="303"/>
      <c r="FC50" s="303"/>
      <c r="FD50" s="303"/>
      <c r="FE50" s="303"/>
      <c r="FF50" s="303"/>
      <c r="FG50" s="303"/>
      <c r="FH50" s="303"/>
      <c r="FI50" s="303"/>
      <c r="FJ50" s="303"/>
      <c r="FK50" s="362"/>
      <c r="FL50" s="312"/>
      <c r="FM50" s="303"/>
      <c r="FN50" s="303"/>
      <c r="FO50" s="303"/>
      <c r="FP50" s="303"/>
      <c r="FQ50" s="303"/>
      <c r="FR50" s="303"/>
      <c r="FS50" s="303"/>
      <c r="FT50" s="303"/>
      <c r="FU50" s="303"/>
      <c r="FV50" s="303"/>
      <c r="FW50" s="303"/>
      <c r="FX50" s="303"/>
      <c r="FY50" s="303"/>
      <c r="FZ50" s="303"/>
      <c r="GA50" s="303"/>
      <c r="GB50" s="303"/>
      <c r="GC50" s="303"/>
      <c r="GD50" s="303"/>
      <c r="GE50" s="362"/>
    </row>
    <row r="51" spans="1:187" ht="31.5" customHeight="1">
      <c r="A51" s="305" t="s">
        <v>227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7" t="s">
        <v>167</v>
      </c>
      <c r="AI51" s="308"/>
      <c r="AJ51" s="308"/>
      <c r="AK51" s="308"/>
      <c r="AL51" s="308"/>
      <c r="AM51" s="308"/>
      <c r="AN51" s="308"/>
      <c r="AO51" s="308"/>
      <c r="AP51" s="227"/>
      <c r="AQ51" s="307" t="s">
        <v>200</v>
      </c>
      <c r="AR51" s="310"/>
      <c r="AS51" s="310"/>
      <c r="AT51" s="310"/>
      <c r="AU51" s="310"/>
      <c r="AV51" s="310"/>
      <c r="AW51" s="310"/>
      <c r="AX51" s="310"/>
      <c r="AY51" s="310"/>
      <c r="AZ51" s="311"/>
      <c r="BA51" s="307" t="s">
        <v>206</v>
      </c>
      <c r="BB51" s="310"/>
      <c r="BC51" s="310"/>
      <c r="BD51" s="310"/>
      <c r="BE51" s="310"/>
      <c r="BF51" s="310"/>
      <c r="BG51" s="310"/>
      <c r="BH51" s="310"/>
      <c r="BI51" s="310"/>
      <c r="BJ51" s="311"/>
      <c r="BK51" s="307" t="s">
        <v>216</v>
      </c>
      <c r="BL51" s="310"/>
      <c r="BM51" s="310"/>
      <c r="BN51" s="310"/>
      <c r="BO51" s="310"/>
      <c r="BP51" s="310"/>
      <c r="BQ51" s="310"/>
      <c r="BR51" s="310"/>
      <c r="BS51" s="310"/>
      <c r="BT51" s="310"/>
      <c r="BU51" s="310"/>
      <c r="BV51" s="310"/>
      <c r="BW51" s="310"/>
      <c r="BX51" s="310"/>
      <c r="BY51" s="310"/>
      <c r="BZ51" s="310"/>
      <c r="CA51" s="310"/>
      <c r="CB51" s="311"/>
      <c r="CC51" s="307" t="s">
        <v>229</v>
      </c>
      <c r="CD51" s="310"/>
      <c r="CE51" s="310"/>
      <c r="CF51" s="310"/>
      <c r="CG51" s="310"/>
      <c r="CH51" s="310"/>
      <c r="CI51" s="310"/>
      <c r="CJ51" s="310"/>
      <c r="CK51" s="310"/>
      <c r="CL51" s="310"/>
      <c r="CM51" s="311"/>
      <c r="CN51" s="307" t="s">
        <v>230</v>
      </c>
      <c r="CO51" s="310"/>
      <c r="CP51" s="310"/>
      <c r="CQ51" s="310"/>
      <c r="CR51" s="310"/>
      <c r="CS51" s="310"/>
      <c r="CT51" s="310"/>
      <c r="CU51" s="310"/>
      <c r="CV51" s="310"/>
      <c r="CW51" s="310"/>
      <c r="CX51" s="310"/>
      <c r="CY51" s="310"/>
      <c r="CZ51" s="310"/>
      <c r="DA51" s="310"/>
      <c r="DB51" s="310"/>
      <c r="DC51" s="311"/>
      <c r="DD51" s="307" t="s">
        <v>204</v>
      </c>
      <c r="DE51" s="310"/>
      <c r="DF51" s="310"/>
      <c r="DG51" s="310"/>
      <c r="DH51" s="310"/>
      <c r="DI51" s="310"/>
      <c r="DJ51" s="310"/>
      <c r="DK51" s="310"/>
      <c r="DL51" s="310"/>
      <c r="DM51" s="310"/>
      <c r="DN51" s="310"/>
      <c r="DO51" s="310"/>
      <c r="DP51" s="310"/>
      <c r="DQ51" s="310"/>
      <c r="DR51" s="310"/>
      <c r="DS51" s="310"/>
      <c r="DT51" s="310"/>
      <c r="DU51" s="310"/>
      <c r="DV51" s="310"/>
      <c r="DW51" s="311"/>
      <c r="DX51" s="312">
        <f>налоги290100!E12+налоги290100!E16</f>
        <v>252469.11500000005</v>
      </c>
      <c r="DY51" s="303"/>
      <c r="DZ51" s="303"/>
      <c r="EA51" s="303"/>
      <c r="EB51" s="303"/>
      <c r="EC51" s="303"/>
      <c r="ED51" s="303"/>
      <c r="EE51" s="303"/>
      <c r="EF51" s="303"/>
      <c r="EG51" s="303"/>
      <c r="EH51" s="303"/>
      <c r="EI51" s="303"/>
      <c r="EJ51" s="303"/>
      <c r="EK51" s="303"/>
      <c r="EL51" s="303"/>
      <c r="EM51" s="303"/>
      <c r="EN51" s="303"/>
      <c r="EO51" s="303"/>
      <c r="EP51" s="303"/>
      <c r="EQ51" s="362"/>
      <c r="ER51" s="312"/>
      <c r="ES51" s="303"/>
      <c r="ET51" s="303"/>
      <c r="EU51" s="303"/>
      <c r="EV51" s="303"/>
      <c r="EW51" s="303"/>
      <c r="EX51" s="303"/>
      <c r="EY51" s="303"/>
      <c r="EZ51" s="303"/>
      <c r="FA51" s="303"/>
      <c r="FB51" s="303"/>
      <c r="FC51" s="303"/>
      <c r="FD51" s="303"/>
      <c r="FE51" s="303"/>
      <c r="FF51" s="303"/>
      <c r="FG51" s="303"/>
      <c r="FH51" s="303"/>
      <c r="FI51" s="303"/>
      <c r="FJ51" s="303"/>
      <c r="FK51" s="362"/>
      <c r="FL51" s="312"/>
      <c r="FM51" s="303"/>
      <c r="FN51" s="303"/>
      <c r="FO51" s="303"/>
      <c r="FP51" s="303"/>
      <c r="FQ51" s="303"/>
      <c r="FR51" s="303"/>
      <c r="FS51" s="303"/>
      <c r="FT51" s="303"/>
      <c r="FU51" s="303"/>
      <c r="FV51" s="303"/>
      <c r="FW51" s="303"/>
      <c r="FX51" s="303"/>
      <c r="FY51" s="303"/>
      <c r="FZ51" s="303"/>
      <c r="GA51" s="303"/>
      <c r="GB51" s="303"/>
      <c r="GC51" s="303"/>
      <c r="GD51" s="303"/>
      <c r="GE51" s="362"/>
    </row>
    <row r="52" spans="1:187" ht="31.5" customHeight="1">
      <c r="A52" s="305" t="s">
        <v>227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7" t="s">
        <v>167</v>
      </c>
      <c r="AI52" s="308"/>
      <c r="AJ52" s="308"/>
      <c r="AK52" s="308"/>
      <c r="AL52" s="308"/>
      <c r="AM52" s="308"/>
      <c r="AN52" s="308"/>
      <c r="AO52" s="308"/>
      <c r="AP52" s="227"/>
      <c r="AQ52" s="307" t="s">
        <v>200</v>
      </c>
      <c r="AR52" s="310"/>
      <c r="AS52" s="310"/>
      <c r="AT52" s="310"/>
      <c r="AU52" s="310"/>
      <c r="AV52" s="310"/>
      <c r="AW52" s="310"/>
      <c r="AX52" s="310"/>
      <c r="AY52" s="310"/>
      <c r="AZ52" s="311"/>
      <c r="BA52" s="307" t="s">
        <v>206</v>
      </c>
      <c r="BB52" s="310"/>
      <c r="BC52" s="310"/>
      <c r="BD52" s="310"/>
      <c r="BE52" s="310"/>
      <c r="BF52" s="310"/>
      <c r="BG52" s="310"/>
      <c r="BH52" s="310"/>
      <c r="BI52" s="310"/>
      <c r="BJ52" s="311"/>
      <c r="BK52" s="307" t="s">
        <v>216</v>
      </c>
      <c r="BL52" s="310"/>
      <c r="BM52" s="310"/>
      <c r="BN52" s="310"/>
      <c r="BO52" s="310"/>
      <c r="BP52" s="310"/>
      <c r="BQ52" s="310"/>
      <c r="BR52" s="310"/>
      <c r="BS52" s="310"/>
      <c r="BT52" s="310"/>
      <c r="BU52" s="310"/>
      <c r="BV52" s="310"/>
      <c r="BW52" s="310"/>
      <c r="BX52" s="310"/>
      <c r="BY52" s="310"/>
      <c r="BZ52" s="310"/>
      <c r="CA52" s="310"/>
      <c r="CB52" s="311"/>
      <c r="CC52" s="307" t="s">
        <v>333</v>
      </c>
      <c r="CD52" s="310"/>
      <c r="CE52" s="310"/>
      <c r="CF52" s="310"/>
      <c r="CG52" s="310"/>
      <c r="CH52" s="310"/>
      <c r="CI52" s="310"/>
      <c r="CJ52" s="310"/>
      <c r="CK52" s="310"/>
      <c r="CL52" s="310"/>
      <c r="CM52" s="311"/>
      <c r="CN52" s="307" t="s">
        <v>230</v>
      </c>
      <c r="CO52" s="310"/>
      <c r="CP52" s="310"/>
      <c r="CQ52" s="310"/>
      <c r="CR52" s="310"/>
      <c r="CS52" s="310"/>
      <c r="CT52" s="310"/>
      <c r="CU52" s="310"/>
      <c r="CV52" s="310"/>
      <c r="CW52" s="310"/>
      <c r="CX52" s="310"/>
      <c r="CY52" s="310"/>
      <c r="CZ52" s="310"/>
      <c r="DA52" s="310"/>
      <c r="DB52" s="310"/>
      <c r="DC52" s="311"/>
      <c r="DD52" s="307" t="s">
        <v>204</v>
      </c>
      <c r="DE52" s="310"/>
      <c r="DF52" s="310"/>
      <c r="DG52" s="310"/>
      <c r="DH52" s="310"/>
      <c r="DI52" s="310"/>
      <c r="DJ52" s="310"/>
      <c r="DK52" s="310"/>
      <c r="DL52" s="310"/>
      <c r="DM52" s="310"/>
      <c r="DN52" s="310"/>
      <c r="DO52" s="310"/>
      <c r="DP52" s="310"/>
      <c r="DQ52" s="310"/>
      <c r="DR52" s="310"/>
      <c r="DS52" s="310"/>
      <c r="DT52" s="310"/>
      <c r="DU52" s="310"/>
      <c r="DV52" s="310"/>
      <c r="DW52" s="311"/>
      <c r="DX52" s="312">
        <v>2475</v>
      </c>
      <c r="DY52" s="303"/>
      <c r="DZ52" s="303"/>
      <c r="EA52" s="303"/>
      <c r="EB52" s="303"/>
      <c r="EC52" s="303"/>
      <c r="ED52" s="303"/>
      <c r="EE52" s="303"/>
      <c r="EF52" s="303"/>
      <c r="EG52" s="303"/>
      <c r="EH52" s="303"/>
      <c r="EI52" s="303"/>
      <c r="EJ52" s="303"/>
      <c r="EK52" s="303"/>
      <c r="EL52" s="303"/>
      <c r="EM52" s="303"/>
      <c r="EN52" s="303"/>
      <c r="EO52" s="303"/>
      <c r="EP52" s="303"/>
      <c r="EQ52" s="362"/>
      <c r="ER52" s="256"/>
      <c r="ES52" s="254"/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  <c r="FF52" s="254"/>
      <c r="FG52" s="254"/>
      <c r="FH52" s="254"/>
      <c r="FI52" s="254"/>
      <c r="FJ52" s="254"/>
      <c r="FK52" s="255"/>
      <c r="FL52" s="256"/>
      <c r="FM52" s="254"/>
      <c r="FN52" s="254"/>
      <c r="FO52" s="254"/>
      <c r="FP52" s="254"/>
      <c r="FQ52" s="254"/>
      <c r="FR52" s="254"/>
      <c r="FS52" s="254"/>
      <c r="FT52" s="254"/>
      <c r="FU52" s="254"/>
      <c r="FV52" s="254"/>
      <c r="FW52" s="254"/>
      <c r="FX52" s="254"/>
      <c r="FY52" s="254"/>
      <c r="FZ52" s="254"/>
      <c r="GA52" s="254"/>
      <c r="GB52" s="254"/>
      <c r="GC52" s="254"/>
      <c r="GD52" s="254"/>
      <c r="GE52" s="255"/>
    </row>
    <row r="53" spans="1:187" ht="21.75" customHeight="1">
      <c r="A53" s="305" t="s">
        <v>209</v>
      </c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7" t="s">
        <v>249</v>
      </c>
      <c r="AI53" s="308"/>
      <c r="AJ53" s="308"/>
      <c r="AK53" s="308"/>
      <c r="AL53" s="308"/>
      <c r="AM53" s="308"/>
      <c r="AN53" s="308"/>
      <c r="AO53" s="308"/>
      <c r="AP53" s="227"/>
      <c r="AQ53" s="307" t="s">
        <v>200</v>
      </c>
      <c r="AR53" s="310"/>
      <c r="AS53" s="310"/>
      <c r="AT53" s="310"/>
      <c r="AU53" s="310"/>
      <c r="AV53" s="310"/>
      <c r="AW53" s="310"/>
      <c r="AX53" s="310"/>
      <c r="AY53" s="310"/>
      <c r="AZ53" s="311"/>
      <c r="BA53" s="307" t="s">
        <v>219</v>
      </c>
      <c r="BB53" s="310"/>
      <c r="BC53" s="310"/>
      <c r="BD53" s="310"/>
      <c r="BE53" s="310"/>
      <c r="BF53" s="310"/>
      <c r="BG53" s="310"/>
      <c r="BH53" s="310"/>
      <c r="BI53" s="310"/>
      <c r="BJ53" s="311"/>
      <c r="BK53" s="307" t="s">
        <v>248</v>
      </c>
      <c r="BL53" s="310"/>
      <c r="BM53" s="310"/>
      <c r="BN53" s="310"/>
      <c r="BO53" s="310"/>
      <c r="BP53" s="310"/>
      <c r="BQ53" s="310"/>
      <c r="BR53" s="310"/>
      <c r="BS53" s="310"/>
      <c r="BT53" s="310"/>
      <c r="BU53" s="310"/>
      <c r="BV53" s="310"/>
      <c r="BW53" s="310"/>
      <c r="BX53" s="310"/>
      <c r="BY53" s="310"/>
      <c r="BZ53" s="310"/>
      <c r="CA53" s="310"/>
      <c r="CB53" s="311"/>
      <c r="CC53" s="307" t="s">
        <v>212</v>
      </c>
      <c r="CD53" s="310"/>
      <c r="CE53" s="310"/>
      <c r="CF53" s="310"/>
      <c r="CG53" s="310"/>
      <c r="CH53" s="310"/>
      <c r="CI53" s="310"/>
      <c r="CJ53" s="310"/>
      <c r="CK53" s="310"/>
      <c r="CL53" s="310"/>
      <c r="CM53" s="311"/>
      <c r="CN53" s="307" t="s">
        <v>239</v>
      </c>
      <c r="CO53" s="310"/>
      <c r="CP53" s="310"/>
      <c r="CQ53" s="310"/>
      <c r="CR53" s="310"/>
      <c r="CS53" s="310"/>
      <c r="CT53" s="310"/>
      <c r="CU53" s="310"/>
      <c r="CV53" s="310"/>
      <c r="CW53" s="310"/>
      <c r="CX53" s="310"/>
      <c r="CY53" s="310"/>
      <c r="CZ53" s="310"/>
      <c r="DA53" s="310"/>
      <c r="DB53" s="310"/>
      <c r="DC53" s="311"/>
      <c r="DD53" s="307" t="s">
        <v>204</v>
      </c>
      <c r="DE53" s="310"/>
      <c r="DF53" s="310"/>
      <c r="DG53" s="310"/>
      <c r="DH53" s="310"/>
      <c r="DI53" s="310"/>
      <c r="DJ53" s="310"/>
      <c r="DK53" s="310"/>
      <c r="DL53" s="310"/>
      <c r="DM53" s="310"/>
      <c r="DN53" s="310"/>
      <c r="DO53" s="310"/>
      <c r="DP53" s="310"/>
      <c r="DQ53" s="310"/>
      <c r="DR53" s="310"/>
      <c r="DS53" s="310"/>
      <c r="DT53" s="310"/>
      <c r="DU53" s="310"/>
      <c r="DV53" s="310"/>
      <c r="DW53" s="311"/>
      <c r="DX53" s="312">
        <f>'226700антирт.,курсы, аттестаты'!G7</f>
        <v>46780</v>
      </c>
      <c r="DY53" s="303"/>
      <c r="DZ53" s="303"/>
      <c r="EA53" s="303"/>
      <c r="EB53" s="303"/>
      <c r="EC53" s="303"/>
      <c r="ED53" s="303"/>
      <c r="EE53" s="303"/>
      <c r="EF53" s="303"/>
      <c r="EG53" s="303"/>
      <c r="EH53" s="303"/>
      <c r="EI53" s="303"/>
      <c r="EJ53" s="303"/>
      <c r="EK53" s="303"/>
      <c r="EL53" s="303"/>
      <c r="EM53" s="303"/>
      <c r="EN53" s="303"/>
      <c r="EO53" s="303"/>
      <c r="EP53" s="303"/>
      <c r="EQ53" s="362"/>
      <c r="ER53" s="312"/>
      <c r="ES53" s="303"/>
      <c r="ET53" s="303"/>
      <c r="EU53" s="303"/>
      <c r="EV53" s="303"/>
      <c r="EW53" s="303"/>
      <c r="EX53" s="303"/>
      <c r="EY53" s="303"/>
      <c r="EZ53" s="303"/>
      <c r="FA53" s="303"/>
      <c r="FB53" s="303"/>
      <c r="FC53" s="303"/>
      <c r="FD53" s="303"/>
      <c r="FE53" s="303"/>
      <c r="FF53" s="303"/>
      <c r="FG53" s="303"/>
      <c r="FH53" s="303"/>
      <c r="FI53" s="303"/>
      <c r="FJ53" s="303"/>
      <c r="FK53" s="362"/>
      <c r="FL53" s="312"/>
      <c r="FM53" s="303"/>
      <c r="FN53" s="303"/>
      <c r="FO53" s="303"/>
      <c r="FP53" s="303"/>
      <c r="FQ53" s="303"/>
      <c r="FR53" s="303"/>
      <c r="FS53" s="303"/>
      <c r="FT53" s="303"/>
      <c r="FU53" s="303"/>
      <c r="FV53" s="303"/>
      <c r="FW53" s="303"/>
      <c r="FX53" s="303"/>
      <c r="FY53" s="303"/>
      <c r="FZ53" s="303"/>
      <c r="GA53" s="303"/>
      <c r="GB53" s="303"/>
      <c r="GC53" s="303"/>
      <c r="GD53" s="303"/>
      <c r="GE53" s="362"/>
    </row>
    <row r="54" spans="1:187" ht="21.75" customHeight="1">
      <c r="A54" s="305" t="s">
        <v>209</v>
      </c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7" t="s">
        <v>251</v>
      </c>
      <c r="AI54" s="308"/>
      <c r="AJ54" s="308"/>
      <c r="AK54" s="308"/>
      <c r="AL54" s="308"/>
      <c r="AM54" s="308"/>
      <c r="AN54" s="308"/>
      <c r="AO54" s="308"/>
      <c r="AP54" s="227"/>
      <c r="AQ54" s="307" t="s">
        <v>200</v>
      </c>
      <c r="AR54" s="310"/>
      <c r="AS54" s="310"/>
      <c r="AT54" s="310"/>
      <c r="AU54" s="310"/>
      <c r="AV54" s="310"/>
      <c r="AW54" s="310"/>
      <c r="AX54" s="310"/>
      <c r="AY54" s="310"/>
      <c r="AZ54" s="311"/>
      <c r="BA54" s="307" t="s">
        <v>200</v>
      </c>
      <c r="BB54" s="310"/>
      <c r="BC54" s="310"/>
      <c r="BD54" s="310"/>
      <c r="BE54" s="310"/>
      <c r="BF54" s="310"/>
      <c r="BG54" s="310"/>
      <c r="BH54" s="310"/>
      <c r="BI54" s="310"/>
      <c r="BJ54" s="311"/>
      <c r="BK54" s="307" t="s">
        <v>250</v>
      </c>
      <c r="BL54" s="310"/>
      <c r="BM54" s="310"/>
      <c r="BN54" s="310"/>
      <c r="BO54" s="310"/>
      <c r="BP54" s="310"/>
      <c r="BQ54" s="310"/>
      <c r="BR54" s="310"/>
      <c r="BS54" s="310"/>
      <c r="BT54" s="310"/>
      <c r="BU54" s="310"/>
      <c r="BV54" s="310"/>
      <c r="BW54" s="310"/>
      <c r="BX54" s="310"/>
      <c r="BY54" s="310"/>
      <c r="BZ54" s="310"/>
      <c r="CA54" s="310"/>
      <c r="CB54" s="311"/>
      <c r="CC54" s="307" t="s">
        <v>212</v>
      </c>
      <c r="CD54" s="310"/>
      <c r="CE54" s="310"/>
      <c r="CF54" s="310"/>
      <c r="CG54" s="310"/>
      <c r="CH54" s="310"/>
      <c r="CI54" s="310"/>
      <c r="CJ54" s="310"/>
      <c r="CK54" s="310"/>
      <c r="CL54" s="310"/>
      <c r="CM54" s="311"/>
      <c r="CN54" s="307" t="s">
        <v>222</v>
      </c>
      <c r="CO54" s="310"/>
      <c r="CP54" s="310"/>
      <c r="CQ54" s="310"/>
      <c r="CR54" s="310"/>
      <c r="CS54" s="310"/>
      <c r="CT54" s="310"/>
      <c r="CU54" s="310"/>
      <c r="CV54" s="310"/>
      <c r="CW54" s="310"/>
      <c r="CX54" s="310"/>
      <c r="CY54" s="310"/>
      <c r="CZ54" s="310"/>
      <c r="DA54" s="310"/>
      <c r="DB54" s="310"/>
      <c r="DC54" s="311"/>
      <c r="DD54" s="307" t="s">
        <v>204</v>
      </c>
      <c r="DE54" s="310"/>
      <c r="DF54" s="310"/>
      <c r="DG54" s="310"/>
      <c r="DH54" s="310"/>
      <c r="DI54" s="310"/>
      <c r="DJ54" s="310"/>
      <c r="DK54" s="310"/>
      <c r="DL54" s="310"/>
      <c r="DM54" s="310"/>
      <c r="DN54" s="310"/>
      <c r="DO54" s="310"/>
      <c r="DP54" s="310"/>
      <c r="DQ54" s="310"/>
      <c r="DR54" s="310"/>
      <c r="DS54" s="310"/>
      <c r="DT54" s="310"/>
      <c r="DU54" s="310"/>
      <c r="DV54" s="310"/>
      <c r="DW54" s="311"/>
      <c r="DX54" s="312">
        <f>'225500'!E6+'225500'!F6+'226700антирт.,курсы, аттестаты'!K7+'226700антирт.,курсы, аттестаты'!K8</f>
        <v>54581.520000000004</v>
      </c>
      <c r="DY54" s="303"/>
      <c r="DZ54" s="303"/>
      <c r="EA54" s="303"/>
      <c r="EB54" s="303"/>
      <c r="EC54" s="303"/>
      <c r="ED54" s="303"/>
      <c r="EE54" s="303"/>
      <c r="EF54" s="303"/>
      <c r="EG54" s="303"/>
      <c r="EH54" s="303"/>
      <c r="EI54" s="303"/>
      <c r="EJ54" s="303"/>
      <c r="EK54" s="303"/>
      <c r="EL54" s="303"/>
      <c r="EM54" s="303"/>
      <c r="EN54" s="303"/>
      <c r="EO54" s="303"/>
      <c r="EP54" s="303"/>
      <c r="EQ54" s="362"/>
      <c r="ER54" s="312"/>
      <c r="ES54" s="303"/>
      <c r="ET54" s="303"/>
      <c r="EU54" s="303"/>
      <c r="EV54" s="303"/>
      <c r="EW54" s="303"/>
      <c r="EX54" s="303"/>
      <c r="EY54" s="303"/>
      <c r="EZ54" s="303"/>
      <c r="FA54" s="303"/>
      <c r="FB54" s="303"/>
      <c r="FC54" s="303"/>
      <c r="FD54" s="303"/>
      <c r="FE54" s="303"/>
      <c r="FF54" s="303"/>
      <c r="FG54" s="303"/>
      <c r="FH54" s="303"/>
      <c r="FI54" s="303"/>
      <c r="FJ54" s="303"/>
      <c r="FK54" s="362"/>
      <c r="FL54" s="312"/>
      <c r="FM54" s="303"/>
      <c r="FN54" s="303"/>
      <c r="FO54" s="303"/>
      <c r="FP54" s="303"/>
      <c r="FQ54" s="303"/>
      <c r="FR54" s="303"/>
      <c r="FS54" s="303"/>
      <c r="FT54" s="303"/>
      <c r="FU54" s="303"/>
      <c r="FV54" s="303"/>
      <c r="FW54" s="303"/>
      <c r="FX54" s="303"/>
      <c r="FY54" s="303"/>
      <c r="FZ54" s="303"/>
      <c r="GA54" s="303"/>
      <c r="GB54" s="303"/>
      <c r="GC54" s="303"/>
      <c r="GD54" s="303"/>
      <c r="GE54" s="362"/>
    </row>
    <row r="55" spans="1:187" ht="21.75" customHeight="1">
      <c r="A55" s="305" t="s">
        <v>198</v>
      </c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6"/>
      <c r="AH55" s="307" t="s">
        <v>253</v>
      </c>
      <c r="AI55" s="310"/>
      <c r="AJ55" s="310"/>
      <c r="AK55" s="310"/>
      <c r="AL55" s="310"/>
      <c r="AM55" s="310"/>
      <c r="AN55" s="310"/>
      <c r="AO55" s="310"/>
      <c r="AP55" s="311"/>
      <c r="AQ55" s="307" t="s">
        <v>200</v>
      </c>
      <c r="AR55" s="310"/>
      <c r="AS55" s="310"/>
      <c r="AT55" s="310"/>
      <c r="AU55" s="310"/>
      <c r="AV55" s="310"/>
      <c r="AW55" s="310"/>
      <c r="AX55" s="310"/>
      <c r="AY55" s="310"/>
      <c r="AZ55" s="311"/>
      <c r="BA55" s="307" t="s">
        <v>206</v>
      </c>
      <c r="BB55" s="310"/>
      <c r="BC55" s="310"/>
      <c r="BD55" s="310"/>
      <c r="BE55" s="310"/>
      <c r="BF55" s="310"/>
      <c r="BG55" s="310"/>
      <c r="BH55" s="310"/>
      <c r="BI55" s="310"/>
      <c r="BJ55" s="311"/>
      <c r="BK55" s="307" t="s">
        <v>252</v>
      </c>
      <c r="BL55" s="310"/>
      <c r="BM55" s="310"/>
      <c r="BN55" s="310"/>
      <c r="BO55" s="310"/>
      <c r="BP55" s="310"/>
      <c r="BQ55" s="310"/>
      <c r="BR55" s="310"/>
      <c r="BS55" s="310"/>
      <c r="BT55" s="310"/>
      <c r="BU55" s="310"/>
      <c r="BV55" s="310"/>
      <c r="BW55" s="310"/>
      <c r="BX55" s="310"/>
      <c r="BY55" s="310"/>
      <c r="BZ55" s="310"/>
      <c r="CA55" s="310"/>
      <c r="CB55" s="311"/>
      <c r="CC55" s="307" t="s">
        <v>202</v>
      </c>
      <c r="CD55" s="310"/>
      <c r="CE55" s="310"/>
      <c r="CF55" s="310"/>
      <c r="CG55" s="310"/>
      <c r="CH55" s="310"/>
      <c r="CI55" s="310"/>
      <c r="CJ55" s="310"/>
      <c r="CK55" s="310"/>
      <c r="CL55" s="310"/>
      <c r="CM55" s="311"/>
      <c r="CN55" s="307" t="s">
        <v>203</v>
      </c>
      <c r="CO55" s="310"/>
      <c r="CP55" s="310"/>
      <c r="CQ55" s="310"/>
      <c r="CR55" s="310"/>
      <c r="CS55" s="310"/>
      <c r="CT55" s="310"/>
      <c r="CU55" s="310"/>
      <c r="CV55" s="310"/>
      <c r="CW55" s="310"/>
      <c r="CX55" s="310"/>
      <c r="CY55" s="310"/>
      <c r="CZ55" s="310"/>
      <c r="DA55" s="310"/>
      <c r="DB55" s="310"/>
      <c r="DC55" s="311"/>
      <c r="DD55" s="307" t="s">
        <v>204</v>
      </c>
      <c r="DE55" s="310"/>
      <c r="DF55" s="310"/>
      <c r="DG55" s="310"/>
      <c r="DH55" s="310"/>
      <c r="DI55" s="310"/>
      <c r="DJ55" s="310"/>
      <c r="DK55" s="310"/>
      <c r="DL55" s="310"/>
      <c r="DM55" s="310"/>
      <c r="DN55" s="310"/>
      <c r="DO55" s="310"/>
      <c r="DP55" s="310"/>
      <c r="DQ55" s="310"/>
      <c r="DR55" s="310"/>
      <c r="DS55" s="310"/>
      <c r="DT55" s="310"/>
      <c r="DU55" s="310"/>
      <c r="DV55" s="310"/>
      <c r="DW55" s="311"/>
      <c r="DX55" s="312">
        <v>0</v>
      </c>
      <c r="DY55" s="303"/>
      <c r="DZ55" s="303"/>
      <c r="EA55" s="303"/>
      <c r="EB55" s="303"/>
      <c r="EC55" s="303"/>
      <c r="ED55" s="303"/>
      <c r="EE55" s="303"/>
      <c r="EF55" s="303"/>
      <c r="EG55" s="303"/>
      <c r="EH55" s="303"/>
      <c r="EI55" s="303"/>
      <c r="EJ55" s="303"/>
      <c r="EK55" s="303"/>
      <c r="EL55" s="303"/>
      <c r="EM55" s="303"/>
      <c r="EN55" s="303"/>
      <c r="EO55" s="303"/>
      <c r="EP55" s="303"/>
      <c r="EQ55" s="362"/>
      <c r="ER55" s="312"/>
      <c r="ES55" s="303"/>
      <c r="ET55" s="303"/>
      <c r="EU55" s="303"/>
      <c r="EV55" s="303"/>
      <c r="EW55" s="303"/>
      <c r="EX55" s="303"/>
      <c r="EY55" s="303"/>
      <c r="EZ55" s="303"/>
      <c r="FA55" s="303"/>
      <c r="FB55" s="303"/>
      <c r="FC55" s="303"/>
      <c r="FD55" s="303"/>
      <c r="FE55" s="303"/>
      <c r="FF55" s="303"/>
      <c r="FG55" s="303"/>
      <c r="FH55" s="303"/>
      <c r="FI55" s="303"/>
      <c r="FJ55" s="303"/>
      <c r="FK55" s="362"/>
      <c r="FL55" s="312"/>
      <c r="FM55" s="303"/>
      <c r="FN55" s="303"/>
      <c r="FO55" s="303"/>
      <c r="FP55" s="303"/>
      <c r="FQ55" s="303"/>
      <c r="FR55" s="303"/>
      <c r="FS55" s="303"/>
      <c r="FT55" s="303"/>
      <c r="FU55" s="303"/>
      <c r="FV55" s="303"/>
      <c r="FW55" s="303"/>
      <c r="FX55" s="303"/>
      <c r="FY55" s="303"/>
      <c r="FZ55" s="303"/>
      <c r="GA55" s="303"/>
      <c r="GB55" s="303"/>
      <c r="GC55" s="303"/>
      <c r="GD55" s="303"/>
      <c r="GE55" s="362"/>
    </row>
    <row r="56" spans="1:187" ht="46.5" customHeight="1">
      <c r="A56" s="305" t="s">
        <v>205</v>
      </c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4"/>
      <c r="AH56" s="307" t="s">
        <v>254</v>
      </c>
      <c r="AI56" s="308"/>
      <c r="AJ56" s="308"/>
      <c r="AK56" s="308"/>
      <c r="AL56" s="308"/>
      <c r="AM56" s="308"/>
      <c r="AN56" s="308"/>
      <c r="AO56" s="308"/>
      <c r="AP56" s="253"/>
      <c r="AQ56" s="307" t="s">
        <v>200</v>
      </c>
      <c r="AR56" s="310"/>
      <c r="AS56" s="310"/>
      <c r="AT56" s="310"/>
      <c r="AU56" s="310"/>
      <c r="AV56" s="310"/>
      <c r="AW56" s="310"/>
      <c r="AX56" s="310"/>
      <c r="AY56" s="310"/>
      <c r="AZ56" s="311"/>
      <c r="BA56" s="307" t="s">
        <v>206</v>
      </c>
      <c r="BB56" s="310"/>
      <c r="BC56" s="310"/>
      <c r="BD56" s="310"/>
      <c r="BE56" s="310"/>
      <c r="BF56" s="310"/>
      <c r="BG56" s="310"/>
      <c r="BH56" s="310"/>
      <c r="BI56" s="310"/>
      <c r="BJ56" s="311"/>
      <c r="BK56" s="307" t="s">
        <v>252</v>
      </c>
      <c r="BL56" s="310"/>
      <c r="BM56" s="310"/>
      <c r="BN56" s="310"/>
      <c r="BO56" s="310"/>
      <c r="BP56" s="310"/>
      <c r="BQ56" s="310"/>
      <c r="BR56" s="310"/>
      <c r="BS56" s="310"/>
      <c r="BT56" s="310"/>
      <c r="BU56" s="310"/>
      <c r="BV56" s="310"/>
      <c r="BW56" s="310"/>
      <c r="BX56" s="310"/>
      <c r="BY56" s="310"/>
      <c r="BZ56" s="310"/>
      <c r="CA56" s="310"/>
      <c r="CB56" s="311"/>
      <c r="CC56" s="307" t="s">
        <v>207</v>
      </c>
      <c r="CD56" s="308"/>
      <c r="CE56" s="308"/>
      <c r="CF56" s="308"/>
      <c r="CG56" s="308"/>
      <c r="CH56" s="308"/>
      <c r="CI56" s="308"/>
      <c r="CJ56" s="308"/>
      <c r="CK56" s="308"/>
      <c r="CL56" s="252"/>
      <c r="CM56" s="253"/>
      <c r="CN56" s="307" t="s">
        <v>208</v>
      </c>
      <c r="CO56" s="308"/>
      <c r="CP56" s="308"/>
      <c r="CQ56" s="308"/>
      <c r="CR56" s="308"/>
      <c r="CS56" s="308"/>
      <c r="CT56" s="308"/>
      <c r="CU56" s="308"/>
      <c r="CV56" s="308"/>
      <c r="CW56" s="308"/>
      <c r="CX56" s="308"/>
      <c r="CY56" s="308"/>
      <c r="CZ56" s="308"/>
      <c r="DA56" s="252"/>
      <c r="DB56" s="252"/>
      <c r="DC56" s="253"/>
      <c r="DD56" s="307" t="s">
        <v>204</v>
      </c>
      <c r="DE56" s="308"/>
      <c r="DF56" s="308"/>
      <c r="DG56" s="308"/>
      <c r="DH56" s="308"/>
      <c r="DI56" s="308"/>
      <c r="DJ56" s="308"/>
      <c r="DK56" s="308"/>
      <c r="DL56" s="308"/>
      <c r="DM56" s="308"/>
      <c r="DN56" s="308"/>
      <c r="DO56" s="308"/>
      <c r="DP56" s="308"/>
      <c r="DQ56" s="308"/>
      <c r="DR56" s="308"/>
      <c r="DS56" s="308"/>
      <c r="DT56" s="308"/>
      <c r="DU56" s="252"/>
      <c r="DV56" s="252"/>
      <c r="DW56" s="252"/>
      <c r="DX56" s="301">
        <v>0</v>
      </c>
      <c r="DY56" s="302"/>
      <c r="DZ56" s="302"/>
      <c r="EA56" s="302"/>
      <c r="EB56" s="302"/>
      <c r="EC56" s="302"/>
      <c r="ED56" s="302"/>
      <c r="EE56" s="302"/>
      <c r="EF56" s="302"/>
      <c r="EG56" s="302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3"/>
      <c r="ES56" s="304"/>
      <c r="ET56" s="304"/>
      <c r="EU56" s="304"/>
      <c r="EV56" s="304"/>
      <c r="EW56" s="304"/>
      <c r="EX56" s="304"/>
      <c r="EY56" s="304"/>
      <c r="EZ56" s="304"/>
      <c r="FA56" s="304"/>
      <c r="FB56" s="304"/>
      <c r="FC56" s="304"/>
      <c r="FD56" s="304"/>
      <c r="FE56" s="304"/>
      <c r="FF56" s="304"/>
      <c r="FG56" s="304"/>
      <c r="FH56" s="254"/>
      <c r="FI56" s="254"/>
      <c r="FJ56" s="254"/>
      <c r="FK56" s="255"/>
      <c r="FL56" s="312"/>
      <c r="FM56" s="304"/>
      <c r="FN56" s="304"/>
      <c r="FO56" s="304"/>
      <c r="FP56" s="304"/>
      <c r="FQ56" s="304"/>
      <c r="FR56" s="304"/>
      <c r="FS56" s="304"/>
      <c r="FT56" s="304"/>
      <c r="FU56" s="304"/>
      <c r="FV56" s="304"/>
      <c r="FW56" s="304"/>
      <c r="FX56" s="304"/>
      <c r="FY56" s="304"/>
      <c r="FZ56" s="304"/>
      <c r="GA56" s="304"/>
      <c r="GB56" s="304"/>
      <c r="GC56" s="254"/>
      <c r="GD56" s="254"/>
      <c r="GE56" s="255"/>
    </row>
    <row r="57" spans="1:187" ht="21.75" customHeight="1">
      <c r="A57" s="305" t="s">
        <v>209</v>
      </c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4"/>
      <c r="AH57" s="307" t="s">
        <v>256</v>
      </c>
      <c r="AI57" s="310"/>
      <c r="AJ57" s="310"/>
      <c r="AK57" s="310"/>
      <c r="AL57" s="310"/>
      <c r="AM57" s="310"/>
      <c r="AN57" s="310"/>
      <c r="AO57" s="310"/>
      <c r="AP57" s="311"/>
      <c r="AQ57" s="307" t="s">
        <v>200</v>
      </c>
      <c r="AR57" s="310"/>
      <c r="AS57" s="310"/>
      <c r="AT57" s="310"/>
      <c r="AU57" s="310"/>
      <c r="AV57" s="310"/>
      <c r="AW57" s="310"/>
      <c r="AX57" s="310"/>
      <c r="AY57" s="310"/>
      <c r="AZ57" s="311"/>
      <c r="BA57" s="307" t="s">
        <v>206</v>
      </c>
      <c r="BB57" s="310"/>
      <c r="BC57" s="310"/>
      <c r="BD57" s="310"/>
      <c r="BE57" s="310"/>
      <c r="BF57" s="310"/>
      <c r="BG57" s="310"/>
      <c r="BH57" s="310"/>
      <c r="BI57" s="310"/>
      <c r="BJ57" s="311"/>
      <c r="BK57" s="307" t="s">
        <v>255</v>
      </c>
      <c r="BL57" s="310"/>
      <c r="BM57" s="310"/>
      <c r="BN57" s="310"/>
      <c r="BO57" s="310"/>
      <c r="BP57" s="310"/>
      <c r="BQ57" s="310"/>
      <c r="BR57" s="310"/>
      <c r="BS57" s="310"/>
      <c r="BT57" s="310"/>
      <c r="BU57" s="310"/>
      <c r="BV57" s="310"/>
      <c r="BW57" s="310"/>
      <c r="BX57" s="310"/>
      <c r="BY57" s="310"/>
      <c r="BZ57" s="310"/>
      <c r="CA57" s="310"/>
      <c r="CB57" s="311"/>
      <c r="CC57" s="307" t="s">
        <v>212</v>
      </c>
      <c r="CD57" s="310"/>
      <c r="CE57" s="310"/>
      <c r="CF57" s="310"/>
      <c r="CG57" s="310"/>
      <c r="CH57" s="310"/>
      <c r="CI57" s="310"/>
      <c r="CJ57" s="310"/>
      <c r="CK57" s="310"/>
      <c r="CL57" s="310"/>
      <c r="CM57" s="311"/>
      <c r="CN57" s="307" t="s">
        <v>241</v>
      </c>
      <c r="CO57" s="310"/>
      <c r="CP57" s="310"/>
      <c r="CQ57" s="310"/>
      <c r="CR57" s="310"/>
      <c r="CS57" s="310"/>
      <c r="CT57" s="310"/>
      <c r="CU57" s="310"/>
      <c r="CV57" s="310"/>
      <c r="CW57" s="310"/>
      <c r="CX57" s="310"/>
      <c r="CY57" s="310"/>
      <c r="CZ57" s="310"/>
      <c r="DA57" s="310"/>
      <c r="DB57" s="310"/>
      <c r="DC57" s="311"/>
      <c r="DD57" s="307" t="s">
        <v>204</v>
      </c>
      <c r="DE57" s="310"/>
      <c r="DF57" s="310"/>
      <c r="DG57" s="310"/>
      <c r="DH57" s="310"/>
      <c r="DI57" s="310"/>
      <c r="DJ57" s="310"/>
      <c r="DK57" s="310"/>
      <c r="DL57" s="310"/>
      <c r="DM57" s="310"/>
      <c r="DN57" s="310"/>
      <c r="DO57" s="310"/>
      <c r="DP57" s="310"/>
      <c r="DQ57" s="310"/>
      <c r="DR57" s="310"/>
      <c r="DS57" s="310"/>
      <c r="DT57" s="310"/>
      <c r="DU57" s="310"/>
      <c r="DV57" s="310"/>
      <c r="DW57" s="310"/>
      <c r="DX57" s="301">
        <f>'пит. (сош и доу)340103'!J18</f>
        <v>2068445.16</v>
      </c>
      <c r="DY57" s="301"/>
      <c r="DZ57" s="301"/>
      <c r="EA57" s="301"/>
      <c r="EB57" s="301"/>
      <c r="EC57" s="301"/>
      <c r="ED57" s="301"/>
      <c r="EE57" s="301"/>
      <c r="EF57" s="301"/>
      <c r="EG57" s="301"/>
      <c r="EH57" s="301"/>
      <c r="EI57" s="301"/>
      <c r="EJ57" s="301"/>
      <c r="EK57" s="301"/>
      <c r="EL57" s="301"/>
      <c r="EM57" s="301"/>
      <c r="EN57" s="301"/>
      <c r="EO57" s="301"/>
      <c r="EP57" s="301"/>
      <c r="EQ57" s="301"/>
      <c r="ER57" s="303"/>
      <c r="ES57" s="303"/>
      <c r="ET57" s="303"/>
      <c r="EU57" s="303"/>
      <c r="EV57" s="303"/>
      <c r="EW57" s="303"/>
      <c r="EX57" s="303"/>
      <c r="EY57" s="303"/>
      <c r="EZ57" s="303"/>
      <c r="FA57" s="303"/>
      <c r="FB57" s="303"/>
      <c r="FC57" s="303"/>
      <c r="FD57" s="303"/>
      <c r="FE57" s="303"/>
      <c r="FF57" s="303"/>
      <c r="FG57" s="303"/>
      <c r="FH57" s="303"/>
      <c r="FI57" s="303"/>
      <c r="FJ57" s="303"/>
      <c r="FK57" s="362"/>
      <c r="FL57" s="312"/>
      <c r="FM57" s="303"/>
      <c r="FN57" s="303"/>
      <c r="FO57" s="303"/>
      <c r="FP57" s="303"/>
      <c r="FQ57" s="303"/>
      <c r="FR57" s="303"/>
      <c r="FS57" s="303"/>
      <c r="FT57" s="303"/>
      <c r="FU57" s="303"/>
      <c r="FV57" s="303"/>
      <c r="FW57" s="303"/>
      <c r="FX57" s="303"/>
      <c r="FY57" s="303"/>
      <c r="FZ57" s="303"/>
      <c r="GA57" s="303"/>
      <c r="GB57" s="303"/>
      <c r="GC57" s="303"/>
      <c r="GD57" s="303"/>
      <c r="GE57" s="362"/>
    </row>
    <row r="58" spans="1:187" ht="21.75" customHeight="1">
      <c r="A58" s="305" t="s">
        <v>209</v>
      </c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4"/>
      <c r="AH58" s="307" t="s">
        <v>256</v>
      </c>
      <c r="AI58" s="310"/>
      <c r="AJ58" s="310"/>
      <c r="AK58" s="310"/>
      <c r="AL58" s="310"/>
      <c r="AM58" s="310"/>
      <c r="AN58" s="310"/>
      <c r="AO58" s="310"/>
      <c r="AP58" s="311"/>
      <c r="AQ58" s="307" t="s">
        <v>200</v>
      </c>
      <c r="AR58" s="310"/>
      <c r="AS58" s="310"/>
      <c r="AT58" s="310"/>
      <c r="AU58" s="310"/>
      <c r="AV58" s="310"/>
      <c r="AW58" s="310"/>
      <c r="AX58" s="310"/>
      <c r="AY58" s="310"/>
      <c r="AZ58" s="311"/>
      <c r="BA58" s="307" t="s">
        <v>206</v>
      </c>
      <c r="BB58" s="310"/>
      <c r="BC58" s="310"/>
      <c r="BD58" s="310"/>
      <c r="BE58" s="310"/>
      <c r="BF58" s="310"/>
      <c r="BG58" s="310"/>
      <c r="BH58" s="310"/>
      <c r="BI58" s="310"/>
      <c r="BJ58" s="311"/>
      <c r="BK58" s="307" t="s">
        <v>216</v>
      </c>
      <c r="BL58" s="310"/>
      <c r="BM58" s="310"/>
      <c r="BN58" s="310"/>
      <c r="BO58" s="310"/>
      <c r="BP58" s="310"/>
      <c r="BQ58" s="310"/>
      <c r="BR58" s="310"/>
      <c r="BS58" s="310"/>
      <c r="BT58" s="310"/>
      <c r="BU58" s="310"/>
      <c r="BV58" s="310"/>
      <c r="BW58" s="310"/>
      <c r="BX58" s="310"/>
      <c r="BY58" s="310"/>
      <c r="BZ58" s="310"/>
      <c r="CA58" s="310"/>
      <c r="CB58" s="311"/>
      <c r="CC58" s="307" t="s">
        <v>212</v>
      </c>
      <c r="CD58" s="310"/>
      <c r="CE58" s="310"/>
      <c r="CF58" s="310"/>
      <c r="CG58" s="310"/>
      <c r="CH58" s="310"/>
      <c r="CI58" s="310"/>
      <c r="CJ58" s="310"/>
      <c r="CK58" s="310"/>
      <c r="CL58" s="310"/>
      <c r="CM58" s="311"/>
      <c r="CN58" s="307" t="s">
        <v>334</v>
      </c>
      <c r="CO58" s="310"/>
      <c r="CP58" s="310"/>
      <c r="CQ58" s="310"/>
      <c r="CR58" s="310"/>
      <c r="CS58" s="310"/>
      <c r="CT58" s="310"/>
      <c r="CU58" s="310"/>
      <c r="CV58" s="310"/>
      <c r="CW58" s="310"/>
      <c r="CX58" s="310"/>
      <c r="CY58" s="310"/>
      <c r="CZ58" s="310"/>
      <c r="DA58" s="310"/>
      <c r="DB58" s="310"/>
      <c r="DC58" s="311"/>
      <c r="DD58" s="307" t="s">
        <v>204</v>
      </c>
      <c r="DE58" s="310"/>
      <c r="DF58" s="310"/>
      <c r="DG58" s="310"/>
      <c r="DH58" s="310"/>
      <c r="DI58" s="310"/>
      <c r="DJ58" s="310"/>
      <c r="DK58" s="310"/>
      <c r="DL58" s="310"/>
      <c r="DM58" s="310"/>
      <c r="DN58" s="310"/>
      <c r="DO58" s="310"/>
      <c r="DP58" s="310"/>
      <c r="DQ58" s="310"/>
      <c r="DR58" s="310"/>
      <c r="DS58" s="310"/>
      <c r="DT58" s="310"/>
      <c r="DU58" s="310"/>
      <c r="DV58" s="310"/>
      <c r="DW58" s="310"/>
      <c r="DX58" s="301">
        <f>ГСМ!H9</f>
        <v>165800</v>
      </c>
      <c r="DY58" s="301"/>
      <c r="DZ58" s="301"/>
      <c r="EA58" s="301"/>
      <c r="EB58" s="301"/>
      <c r="EC58" s="301"/>
      <c r="ED58" s="301"/>
      <c r="EE58" s="301"/>
      <c r="EF58" s="301"/>
      <c r="EG58" s="301"/>
      <c r="EH58" s="301"/>
      <c r="EI58" s="301"/>
      <c r="EJ58" s="301"/>
      <c r="EK58" s="301"/>
      <c r="EL58" s="301"/>
      <c r="EM58" s="301"/>
      <c r="EN58" s="301"/>
      <c r="EO58" s="301"/>
      <c r="EP58" s="301"/>
      <c r="EQ58" s="301"/>
      <c r="ER58" s="254"/>
      <c r="ES58" s="254"/>
      <c r="ET58" s="254"/>
      <c r="EU58" s="254"/>
      <c r="EV58" s="254"/>
      <c r="EW58" s="254"/>
      <c r="EX58" s="254"/>
      <c r="EY58" s="254"/>
      <c r="EZ58" s="254"/>
      <c r="FA58" s="254"/>
      <c r="FB58" s="254"/>
      <c r="FC58" s="254"/>
      <c r="FD58" s="254"/>
      <c r="FE58" s="254"/>
      <c r="FF58" s="254"/>
      <c r="FG58" s="254"/>
      <c r="FH58" s="254"/>
      <c r="FI58" s="254"/>
      <c r="FJ58" s="254"/>
      <c r="FK58" s="255"/>
      <c r="FL58" s="256"/>
      <c r="FM58" s="254"/>
      <c r="FN58" s="254"/>
      <c r="FO58" s="254"/>
      <c r="FP58" s="254"/>
      <c r="FQ58" s="254"/>
      <c r="FR58" s="254"/>
      <c r="FS58" s="254"/>
      <c r="FT58" s="254"/>
      <c r="FU58" s="254"/>
      <c r="FV58" s="254"/>
      <c r="FW58" s="254"/>
      <c r="FX58" s="254"/>
      <c r="FY58" s="254"/>
      <c r="FZ58" s="254"/>
      <c r="GA58" s="254"/>
      <c r="GB58" s="254"/>
      <c r="GC58" s="254"/>
      <c r="GD58" s="254"/>
      <c r="GE58" s="255"/>
    </row>
    <row r="59" spans="1:187" ht="21.75" customHeight="1">
      <c r="A59" s="305" t="s">
        <v>209</v>
      </c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4"/>
      <c r="AH59" s="307" t="s">
        <v>257</v>
      </c>
      <c r="AI59" s="310"/>
      <c r="AJ59" s="310"/>
      <c r="AK59" s="310"/>
      <c r="AL59" s="310"/>
      <c r="AM59" s="310"/>
      <c r="AN59" s="310"/>
      <c r="AO59" s="310"/>
      <c r="AP59" s="311"/>
      <c r="AQ59" s="307" t="s">
        <v>200</v>
      </c>
      <c r="AR59" s="310"/>
      <c r="AS59" s="310"/>
      <c r="AT59" s="310"/>
      <c r="AU59" s="310"/>
      <c r="AV59" s="310"/>
      <c r="AW59" s="310"/>
      <c r="AX59" s="310"/>
      <c r="AY59" s="310"/>
      <c r="AZ59" s="311"/>
      <c r="BA59" s="307" t="s">
        <v>206</v>
      </c>
      <c r="BB59" s="310"/>
      <c r="BC59" s="310"/>
      <c r="BD59" s="310"/>
      <c r="BE59" s="310"/>
      <c r="BF59" s="310"/>
      <c r="BG59" s="310"/>
      <c r="BH59" s="310"/>
      <c r="BI59" s="310"/>
      <c r="BJ59" s="311"/>
      <c r="BK59" s="307" t="s">
        <v>216</v>
      </c>
      <c r="BL59" s="310"/>
      <c r="BM59" s="310"/>
      <c r="BN59" s="310"/>
      <c r="BO59" s="310"/>
      <c r="BP59" s="310"/>
      <c r="BQ59" s="310"/>
      <c r="BR59" s="310"/>
      <c r="BS59" s="310"/>
      <c r="BT59" s="310"/>
      <c r="BU59" s="310"/>
      <c r="BV59" s="310"/>
      <c r="BW59" s="310"/>
      <c r="BX59" s="310"/>
      <c r="BY59" s="310"/>
      <c r="BZ59" s="310"/>
      <c r="CA59" s="310"/>
      <c r="CB59" s="311"/>
      <c r="CC59" s="307" t="s">
        <v>212</v>
      </c>
      <c r="CD59" s="310"/>
      <c r="CE59" s="310"/>
      <c r="CF59" s="310"/>
      <c r="CG59" s="310"/>
      <c r="CH59" s="310"/>
      <c r="CI59" s="310"/>
      <c r="CJ59" s="310"/>
      <c r="CK59" s="310"/>
      <c r="CL59" s="310"/>
      <c r="CM59" s="311"/>
      <c r="CN59" s="307" t="s">
        <v>223</v>
      </c>
      <c r="CO59" s="310"/>
      <c r="CP59" s="310"/>
      <c r="CQ59" s="310"/>
      <c r="CR59" s="310"/>
      <c r="CS59" s="310"/>
      <c r="CT59" s="310"/>
      <c r="CU59" s="310"/>
      <c r="CV59" s="310"/>
      <c r="CW59" s="310"/>
      <c r="CX59" s="310"/>
      <c r="CY59" s="310"/>
      <c r="CZ59" s="310"/>
      <c r="DA59" s="310"/>
      <c r="DB59" s="310"/>
      <c r="DC59" s="311"/>
      <c r="DD59" s="307" t="s">
        <v>204</v>
      </c>
      <c r="DE59" s="310"/>
      <c r="DF59" s="310"/>
      <c r="DG59" s="310"/>
      <c r="DH59" s="310"/>
      <c r="DI59" s="310"/>
      <c r="DJ59" s="310"/>
      <c r="DK59" s="310"/>
      <c r="DL59" s="310"/>
      <c r="DM59" s="310"/>
      <c r="DN59" s="310"/>
      <c r="DO59" s="310"/>
      <c r="DP59" s="310"/>
      <c r="DQ59" s="310"/>
      <c r="DR59" s="310"/>
      <c r="DS59" s="310"/>
      <c r="DT59" s="310"/>
      <c r="DU59" s="310"/>
      <c r="DV59" s="310"/>
      <c r="DW59" s="310"/>
      <c r="DX59" s="301">
        <f>'340101,340106'!E6+'340101,340106'!F6+'340101,340106'!G6</f>
        <v>217750</v>
      </c>
      <c r="DY59" s="301"/>
      <c r="DZ59" s="301"/>
      <c r="EA59" s="301"/>
      <c r="EB59" s="301"/>
      <c r="EC59" s="301"/>
      <c r="ED59" s="301"/>
      <c r="EE59" s="301"/>
      <c r="EF59" s="301"/>
      <c r="EG59" s="301"/>
      <c r="EH59" s="301"/>
      <c r="EI59" s="301"/>
      <c r="EJ59" s="301"/>
      <c r="EK59" s="301"/>
      <c r="EL59" s="301"/>
      <c r="EM59" s="301"/>
      <c r="EN59" s="301"/>
      <c r="EO59" s="301"/>
      <c r="EP59" s="301"/>
      <c r="EQ59" s="301"/>
      <c r="ER59" s="303"/>
      <c r="ES59" s="303"/>
      <c r="ET59" s="303"/>
      <c r="EU59" s="303"/>
      <c r="EV59" s="303"/>
      <c r="EW59" s="303"/>
      <c r="EX59" s="303"/>
      <c r="EY59" s="303"/>
      <c r="EZ59" s="303"/>
      <c r="FA59" s="303"/>
      <c r="FB59" s="303"/>
      <c r="FC59" s="303"/>
      <c r="FD59" s="303"/>
      <c r="FE59" s="303"/>
      <c r="FF59" s="303"/>
      <c r="FG59" s="303"/>
      <c r="FH59" s="303"/>
      <c r="FI59" s="303"/>
      <c r="FJ59" s="303"/>
      <c r="FK59" s="362"/>
      <c r="FL59" s="312"/>
      <c r="FM59" s="303"/>
      <c r="FN59" s="303"/>
      <c r="FO59" s="303"/>
      <c r="FP59" s="303"/>
      <c r="FQ59" s="303"/>
      <c r="FR59" s="303"/>
      <c r="FS59" s="303"/>
      <c r="FT59" s="303"/>
      <c r="FU59" s="303"/>
      <c r="FV59" s="303"/>
      <c r="FW59" s="303"/>
      <c r="FX59" s="303"/>
      <c r="FY59" s="303"/>
      <c r="FZ59" s="303"/>
      <c r="GA59" s="303"/>
      <c r="GB59" s="303"/>
      <c r="GC59" s="303"/>
      <c r="GD59" s="303"/>
      <c r="GE59" s="362"/>
    </row>
    <row r="60" spans="1:187" ht="12">
      <c r="A60" s="305" t="s">
        <v>209</v>
      </c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4"/>
      <c r="AH60" s="307" t="s">
        <v>279</v>
      </c>
      <c r="AI60" s="310"/>
      <c r="AJ60" s="310"/>
      <c r="AK60" s="310"/>
      <c r="AL60" s="310"/>
      <c r="AM60" s="310"/>
      <c r="AN60" s="310"/>
      <c r="AO60" s="310"/>
      <c r="AP60" s="311"/>
      <c r="AQ60" s="307" t="s">
        <v>200</v>
      </c>
      <c r="AR60" s="310"/>
      <c r="AS60" s="310"/>
      <c r="AT60" s="310"/>
      <c r="AU60" s="310"/>
      <c r="AV60" s="310"/>
      <c r="AW60" s="310"/>
      <c r="AX60" s="310"/>
      <c r="AY60" s="310"/>
      <c r="AZ60" s="311"/>
      <c r="BA60" s="307" t="s">
        <v>200</v>
      </c>
      <c r="BB60" s="310"/>
      <c r="BC60" s="310"/>
      <c r="BD60" s="310"/>
      <c r="BE60" s="310"/>
      <c r="BF60" s="310"/>
      <c r="BG60" s="310"/>
      <c r="BH60" s="310"/>
      <c r="BI60" s="310"/>
      <c r="BJ60" s="311"/>
      <c r="BK60" s="307" t="s">
        <v>250</v>
      </c>
      <c r="BL60" s="310"/>
      <c r="BM60" s="310"/>
      <c r="BN60" s="310"/>
      <c r="BO60" s="310"/>
      <c r="BP60" s="310"/>
      <c r="BQ60" s="310"/>
      <c r="BR60" s="310"/>
      <c r="BS60" s="310"/>
      <c r="BT60" s="310"/>
      <c r="BU60" s="310"/>
      <c r="BV60" s="310"/>
      <c r="BW60" s="310"/>
      <c r="BX60" s="310"/>
      <c r="BY60" s="310"/>
      <c r="BZ60" s="310"/>
      <c r="CA60" s="310"/>
      <c r="CB60" s="311"/>
      <c r="CC60" s="307" t="s">
        <v>212</v>
      </c>
      <c r="CD60" s="310"/>
      <c r="CE60" s="310"/>
      <c r="CF60" s="310"/>
      <c r="CG60" s="310"/>
      <c r="CH60" s="310"/>
      <c r="CI60" s="310"/>
      <c r="CJ60" s="310"/>
      <c r="CK60" s="310"/>
      <c r="CL60" s="310"/>
      <c r="CM60" s="311"/>
      <c r="CN60" s="307" t="s">
        <v>239</v>
      </c>
      <c r="CO60" s="310"/>
      <c r="CP60" s="310"/>
      <c r="CQ60" s="310"/>
      <c r="CR60" s="310"/>
      <c r="CS60" s="310"/>
      <c r="CT60" s="310"/>
      <c r="CU60" s="310"/>
      <c r="CV60" s="310"/>
      <c r="CW60" s="310"/>
      <c r="CX60" s="310"/>
      <c r="CY60" s="310"/>
      <c r="CZ60" s="310"/>
      <c r="DA60" s="310"/>
      <c r="DB60" s="310"/>
      <c r="DC60" s="311"/>
      <c r="DD60" s="307" t="s">
        <v>204</v>
      </c>
      <c r="DE60" s="310"/>
      <c r="DF60" s="310"/>
      <c r="DG60" s="310"/>
      <c r="DH60" s="310"/>
      <c r="DI60" s="310"/>
      <c r="DJ60" s="310"/>
      <c r="DK60" s="310"/>
      <c r="DL60" s="310"/>
      <c r="DM60" s="310"/>
      <c r="DN60" s="310"/>
      <c r="DO60" s="310"/>
      <c r="DP60" s="310"/>
      <c r="DQ60" s="310"/>
      <c r="DR60" s="310"/>
      <c r="DS60" s="310"/>
      <c r="DT60" s="310"/>
      <c r="DU60" s="310"/>
      <c r="DV60" s="310"/>
      <c r="DW60" s="310"/>
      <c r="DX60" s="301">
        <f>'226700антирт.,курсы, аттестаты'!H10</f>
        <v>46191.6</v>
      </c>
      <c r="DY60" s="301"/>
      <c r="DZ60" s="301"/>
      <c r="EA60" s="301"/>
      <c r="EB60" s="301"/>
      <c r="EC60" s="301"/>
      <c r="ED60" s="301"/>
      <c r="EE60" s="301"/>
      <c r="EF60" s="301"/>
      <c r="EG60" s="301"/>
      <c r="EH60" s="301"/>
      <c r="EI60" s="301"/>
      <c r="EJ60" s="301"/>
      <c r="EK60" s="301"/>
      <c r="EL60" s="301"/>
      <c r="EM60" s="301"/>
      <c r="EN60" s="301"/>
      <c r="EO60" s="301"/>
      <c r="EP60" s="301"/>
      <c r="EQ60" s="301"/>
      <c r="ER60" s="303"/>
      <c r="ES60" s="303"/>
      <c r="ET60" s="303"/>
      <c r="EU60" s="303"/>
      <c r="EV60" s="303"/>
      <c r="EW60" s="303"/>
      <c r="EX60" s="303"/>
      <c r="EY60" s="303"/>
      <c r="EZ60" s="303"/>
      <c r="FA60" s="303"/>
      <c r="FB60" s="303"/>
      <c r="FC60" s="303"/>
      <c r="FD60" s="303"/>
      <c r="FE60" s="303"/>
      <c r="FF60" s="303"/>
      <c r="FG60" s="303"/>
      <c r="FH60" s="303"/>
      <c r="FI60" s="303"/>
      <c r="FJ60" s="303"/>
      <c r="FK60" s="362"/>
      <c r="FL60" s="312"/>
      <c r="FM60" s="303"/>
      <c r="FN60" s="303"/>
      <c r="FO60" s="303"/>
      <c r="FP60" s="303"/>
      <c r="FQ60" s="303"/>
      <c r="FR60" s="303"/>
      <c r="FS60" s="303"/>
      <c r="FT60" s="303"/>
      <c r="FU60" s="303"/>
      <c r="FV60" s="303"/>
      <c r="FW60" s="303"/>
      <c r="FX60" s="303"/>
      <c r="FY60" s="303"/>
      <c r="FZ60" s="303"/>
      <c r="GA60" s="303"/>
      <c r="GB60" s="303"/>
      <c r="GC60" s="303"/>
      <c r="GD60" s="303"/>
      <c r="GE60" s="362"/>
    </row>
    <row r="61" spans="1:187" ht="11.25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67"/>
      <c r="AG61" s="368"/>
      <c r="AH61" s="307"/>
      <c r="AI61" s="310"/>
      <c r="AJ61" s="310"/>
      <c r="AK61" s="310"/>
      <c r="AL61" s="310"/>
      <c r="AM61" s="310"/>
      <c r="AN61" s="310"/>
      <c r="AO61" s="310"/>
      <c r="AP61" s="311"/>
      <c r="AQ61" s="307"/>
      <c r="AR61" s="310"/>
      <c r="AS61" s="310"/>
      <c r="AT61" s="310"/>
      <c r="AU61" s="310"/>
      <c r="AV61" s="310"/>
      <c r="AW61" s="310"/>
      <c r="AX61" s="310"/>
      <c r="AY61" s="310"/>
      <c r="AZ61" s="311"/>
      <c r="BA61" s="307"/>
      <c r="BB61" s="310"/>
      <c r="BC61" s="310"/>
      <c r="BD61" s="310"/>
      <c r="BE61" s="310"/>
      <c r="BF61" s="310"/>
      <c r="BG61" s="310"/>
      <c r="BH61" s="310"/>
      <c r="BI61" s="310"/>
      <c r="BJ61" s="311"/>
      <c r="BK61" s="307"/>
      <c r="BL61" s="310"/>
      <c r="BM61" s="310"/>
      <c r="BN61" s="310"/>
      <c r="BO61" s="310"/>
      <c r="BP61" s="310"/>
      <c r="BQ61" s="310"/>
      <c r="BR61" s="310"/>
      <c r="BS61" s="310"/>
      <c r="BT61" s="310"/>
      <c r="BU61" s="310"/>
      <c r="BV61" s="310"/>
      <c r="BW61" s="310"/>
      <c r="BX61" s="310"/>
      <c r="BY61" s="310"/>
      <c r="BZ61" s="310"/>
      <c r="CA61" s="310"/>
      <c r="CB61" s="311"/>
      <c r="CC61" s="307"/>
      <c r="CD61" s="310"/>
      <c r="CE61" s="310"/>
      <c r="CF61" s="310"/>
      <c r="CG61" s="310"/>
      <c r="CH61" s="310"/>
      <c r="CI61" s="310"/>
      <c r="CJ61" s="310"/>
      <c r="CK61" s="310"/>
      <c r="CL61" s="310"/>
      <c r="CM61" s="311"/>
      <c r="CN61" s="307"/>
      <c r="CO61" s="310"/>
      <c r="CP61" s="310"/>
      <c r="CQ61" s="310"/>
      <c r="CR61" s="310"/>
      <c r="CS61" s="310"/>
      <c r="CT61" s="310"/>
      <c r="CU61" s="310"/>
      <c r="CV61" s="310"/>
      <c r="CW61" s="310"/>
      <c r="CX61" s="310"/>
      <c r="CY61" s="310"/>
      <c r="CZ61" s="310"/>
      <c r="DA61" s="310"/>
      <c r="DB61" s="310"/>
      <c r="DC61" s="311"/>
      <c r="DD61" s="307"/>
      <c r="DE61" s="310"/>
      <c r="DF61" s="310"/>
      <c r="DG61" s="310"/>
      <c r="DH61" s="310"/>
      <c r="DI61" s="310"/>
      <c r="DJ61" s="310"/>
      <c r="DK61" s="310"/>
      <c r="DL61" s="310"/>
      <c r="DM61" s="310"/>
      <c r="DN61" s="310"/>
      <c r="DO61" s="310"/>
      <c r="DP61" s="310"/>
      <c r="DQ61" s="310"/>
      <c r="DR61" s="310"/>
      <c r="DS61" s="310"/>
      <c r="DT61" s="310"/>
      <c r="DU61" s="310"/>
      <c r="DV61" s="310"/>
      <c r="DW61" s="310"/>
      <c r="DX61" s="369"/>
      <c r="DY61" s="369"/>
      <c r="DZ61" s="369"/>
      <c r="EA61" s="369"/>
      <c r="EB61" s="369"/>
      <c r="EC61" s="369"/>
      <c r="ED61" s="369"/>
      <c r="EE61" s="369"/>
      <c r="EF61" s="369"/>
      <c r="EG61" s="369"/>
      <c r="EH61" s="369"/>
      <c r="EI61" s="369"/>
      <c r="EJ61" s="369"/>
      <c r="EK61" s="369"/>
      <c r="EL61" s="369"/>
      <c r="EM61" s="369"/>
      <c r="EN61" s="369"/>
      <c r="EO61" s="369"/>
      <c r="EP61" s="369"/>
      <c r="EQ61" s="369"/>
      <c r="ER61" s="351"/>
      <c r="ES61" s="351"/>
      <c r="ET61" s="351"/>
      <c r="EU61" s="351"/>
      <c r="EV61" s="351"/>
      <c r="EW61" s="351"/>
      <c r="EX61" s="351"/>
      <c r="EY61" s="351"/>
      <c r="EZ61" s="351"/>
      <c r="FA61" s="351"/>
      <c r="FB61" s="351"/>
      <c r="FC61" s="351"/>
      <c r="FD61" s="351"/>
      <c r="FE61" s="351"/>
      <c r="FF61" s="351"/>
      <c r="FG61" s="351"/>
      <c r="FH61" s="351"/>
      <c r="FI61" s="351"/>
      <c r="FJ61" s="351"/>
      <c r="FK61" s="351"/>
      <c r="FL61" s="350"/>
      <c r="FM61" s="351"/>
      <c r="FN61" s="351"/>
      <c r="FO61" s="351"/>
      <c r="FP61" s="351"/>
      <c r="FQ61" s="351"/>
      <c r="FR61" s="351"/>
      <c r="FS61" s="351"/>
      <c r="FT61" s="351"/>
      <c r="FU61" s="351"/>
      <c r="FV61" s="351"/>
      <c r="FW61" s="351"/>
      <c r="FX61" s="351"/>
      <c r="FY61" s="351"/>
      <c r="FZ61" s="351"/>
      <c r="GA61" s="351"/>
      <c r="GB61" s="351"/>
      <c r="GC61" s="351"/>
      <c r="GD61" s="351"/>
      <c r="GE61" s="352"/>
    </row>
    <row r="62" spans="1:187" ht="12" customHeight="1" thickBot="1">
      <c r="A62" s="370" t="s">
        <v>258</v>
      </c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208"/>
      <c r="AQ62" s="371"/>
      <c r="AR62" s="372"/>
      <c r="AS62" s="372"/>
      <c r="AT62" s="372"/>
      <c r="AU62" s="372"/>
      <c r="AV62" s="372"/>
      <c r="AW62" s="372"/>
      <c r="AX62" s="372"/>
      <c r="AY62" s="372"/>
      <c r="AZ62" s="373"/>
      <c r="BA62" s="374"/>
      <c r="BB62" s="372"/>
      <c r="BC62" s="372"/>
      <c r="BD62" s="372"/>
      <c r="BE62" s="372"/>
      <c r="BF62" s="372"/>
      <c r="BG62" s="372"/>
      <c r="BH62" s="372"/>
      <c r="BI62" s="372"/>
      <c r="BJ62" s="373"/>
      <c r="BK62" s="374"/>
      <c r="BL62" s="372"/>
      <c r="BM62" s="372"/>
      <c r="BN62" s="372"/>
      <c r="BO62" s="372"/>
      <c r="BP62" s="372"/>
      <c r="BQ62" s="372"/>
      <c r="BR62" s="372"/>
      <c r="BS62" s="372"/>
      <c r="BT62" s="372"/>
      <c r="BU62" s="372"/>
      <c r="BV62" s="372"/>
      <c r="BW62" s="372"/>
      <c r="BX62" s="372"/>
      <c r="BY62" s="372"/>
      <c r="BZ62" s="372"/>
      <c r="CA62" s="372"/>
      <c r="CB62" s="373"/>
      <c r="CC62" s="374"/>
      <c r="CD62" s="372"/>
      <c r="CE62" s="372"/>
      <c r="CF62" s="372"/>
      <c r="CG62" s="372"/>
      <c r="CH62" s="372"/>
      <c r="CI62" s="372"/>
      <c r="CJ62" s="372"/>
      <c r="CK62" s="372"/>
      <c r="CL62" s="372"/>
      <c r="CM62" s="373"/>
      <c r="CN62" s="374"/>
      <c r="CO62" s="372"/>
      <c r="CP62" s="372"/>
      <c r="CQ62" s="372"/>
      <c r="CR62" s="372"/>
      <c r="CS62" s="372"/>
      <c r="CT62" s="372"/>
      <c r="CU62" s="372"/>
      <c r="CV62" s="372"/>
      <c r="CW62" s="372"/>
      <c r="CX62" s="372"/>
      <c r="CY62" s="372"/>
      <c r="CZ62" s="372"/>
      <c r="DA62" s="372"/>
      <c r="DB62" s="372"/>
      <c r="DC62" s="373"/>
      <c r="DD62" s="374"/>
      <c r="DE62" s="372"/>
      <c r="DF62" s="372"/>
      <c r="DG62" s="372"/>
      <c r="DH62" s="372"/>
      <c r="DI62" s="372"/>
      <c r="DJ62" s="372"/>
      <c r="DK62" s="372"/>
      <c r="DL62" s="372"/>
      <c r="DM62" s="372"/>
      <c r="DN62" s="372"/>
      <c r="DO62" s="372"/>
      <c r="DP62" s="372"/>
      <c r="DQ62" s="372"/>
      <c r="DR62" s="372"/>
      <c r="DS62" s="372"/>
      <c r="DT62" s="372"/>
      <c r="DU62" s="372"/>
      <c r="DV62" s="372"/>
      <c r="DW62" s="373"/>
      <c r="DX62" s="350"/>
      <c r="DY62" s="351"/>
      <c r="DZ62" s="351"/>
      <c r="EA62" s="351"/>
      <c r="EB62" s="351"/>
      <c r="EC62" s="351"/>
      <c r="ED62" s="351"/>
      <c r="EE62" s="351"/>
      <c r="EF62" s="351"/>
      <c r="EG62" s="351"/>
      <c r="EH62" s="351"/>
      <c r="EI62" s="351"/>
      <c r="EJ62" s="351"/>
      <c r="EK62" s="351"/>
      <c r="EL62" s="351"/>
      <c r="EM62" s="351"/>
      <c r="EN62" s="351"/>
      <c r="EO62" s="351"/>
      <c r="EP62" s="351"/>
      <c r="EQ62" s="352"/>
      <c r="ER62" s="350"/>
      <c r="ES62" s="351"/>
      <c r="ET62" s="351"/>
      <c r="EU62" s="351"/>
      <c r="EV62" s="351"/>
      <c r="EW62" s="351"/>
      <c r="EX62" s="351"/>
      <c r="EY62" s="351"/>
      <c r="EZ62" s="351"/>
      <c r="FA62" s="351"/>
      <c r="FB62" s="351"/>
      <c r="FC62" s="351"/>
      <c r="FD62" s="351"/>
      <c r="FE62" s="351"/>
      <c r="FF62" s="351"/>
      <c r="FG62" s="351"/>
      <c r="FH62" s="351"/>
      <c r="FI62" s="351"/>
      <c r="FJ62" s="351"/>
      <c r="FK62" s="351"/>
      <c r="FL62" s="350"/>
      <c r="FM62" s="351"/>
      <c r="FN62" s="351"/>
      <c r="FO62" s="351"/>
      <c r="FP62" s="351"/>
      <c r="FQ62" s="351"/>
      <c r="FR62" s="351"/>
      <c r="FS62" s="351"/>
      <c r="FT62" s="351"/>
      <c r="FU62" s="351"/>
      <c r="FV62" s="351"/>
      <c r="FW62" s="351"/>
      <c r="FX62" s="351"/>
      <c r="FY62" s="351"/>
      <c r="FZ62" s="351"/>
      <c r="GA62" s="351"/>
      <c r="GB62" s="351"/>
      <c r="GC62" s="351"/>
      <c r="GD62" s="351"/>
      <c r="GE62" s="352"/>
    </row>
    <row r="63" spans="126:187" s="215" customFormat="1" ht="12" customHeight="1" thickBot="1">
      <c r="DV63" s="216" t="s">
        <v>259</v>
      </c>
      <c r="DX63" s="375">
        <f>SUM(DX30:DX62)</f>
        <v>10517718.885648485</v>
      </c>
      <c r="DY63" s="376"/>
      <c r="DZ63" s="376"/>
      <c r="EA63" s="376"/>
      <c r="EB63" s="376"/>
      <c r="EC63" s="376"/>
      <c r="ED63" s="376"/>
      <c r="EE63" s="376"/>
      <c r="EF63" s="376"/>
      <c r="EG63" s="376"/>
      <c r="EH63" s="376"/>
      <c r="EI63" s="376"/>
      <c r="EJ63" s="376"/>
      <c r="EK63" s="376"/>
      <c r="EL63" s="376"/>
      <c r="EM63" s="376"/>
      <c r="EN63" s="376"/>
      <c r="EO63" s="376"/>
      <c r="EP63" s="376"/>
      <c r="EQ63" s="377"/>
      <c r="ER63" s="375">
        <f>SUM(ER30:ER62)</f>
        <v>0</v>
      </c>
      <c r="ES63" s="376"/>
      <c r="ET63" s="376"/>
      <c r="EU63" s="376"/>
      <c r="EV63" s="376"/>
      <c r="EW63" s="376"/>
      <c r="EX63" s="376"/>
      <c r="EY63" s="376"/>
      <c r="EZ63" s="376"/>
      <c r="FA63" s="376"/>
      <c r="FB63" s="376"/>
      <c r="FC63" s="376"/>
      <c r="FD63" s="376"/>
      <c r="FE63" s="376"/>
      <c r="FF63" s="376"/>
      <c r="FG63" s="376"/>
      <c r="FH63" s="376"/>
      <c r="FI63" s="376"/>
      <c r="FJ63" s="376"/>
      <c r="FK63" s="376"/>
      <c r="FL63" s="375">
        <f>SUM(FL30:FL62)</f>
        <v>0</v>
      </c>
      <c r="FM63" s="376"/>
      <c r="FN63" s="376"/>
      <c r="FO63" s="376"/>
      <c r="FP63" s="376"/>
      <c r="FQ63" s="376"/>
      <c r="FR63" s="376"/>
      <c r="FS63" s="376"/>
      <c r="FT63" s="376"/>
      <c r="FU63" s="376"/>
      <c r="FV63" s="376"/>
      <c r="FW63" s="376"/>
      <c r="FX63" s="376"/>
      <c r="FY63" s="376"/>
      <c r="FZ63" s="376"/>
      <c r="GA63" s="376"/>
      <c r="GB63" s="376"/>
      <c r="GC63" s="376"/>
      <c r="GD63" s="376"/>
      <c r="GE63" s="377"/>
    </row>
    <row r="64" ht="12" thickBot="1">
      <c r="A64" s="207" t="s">
        <v>260</v>
      </c>
    </row>
    <row r="65" spans="1:167" ht="11.25">
      <c r="A65" s="207" t="s">
        <v>261</v>
      </c>
      <c r="AH65" s="329" t="s">
        <v>262</v>
      </c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206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206"/>
      <c r="CP65" s="329" t="s">
        <v>263</v>
      </c>
      <c r="CQ65" s="329"/>
      <c r="CR65" s="329"/>
      <c r="CS65" s="329"/>
      <c r="CT65" s="329"/>
      <c r="CU65" s="329"/>
      <c r="CV65" s="329"/>
      <c r="CW65" s="329"/>
      <c r="CX65" s="329"/>
      <c r="CY65" s="329"/>
      <c r="CZ65" s="329"/>
      <c r="DA65" s="329"/>
      <c r="DB65" s="329"/>
      <c r="DC65" s="329"/>
      <c r="DD65" s="329"/>
      <c r="DE65" s="329"/>
      <c r="DF65" s="329"/>
      <c r="DG65" s="329"/>
      <c r="DH65" s="329"/>
      <c r="DI65" s="329"/>
      <c r="DJ65" s="329"/>
      <c r="DK65" s="329"/>
      <c r="DL65" s="329"/>
      <c r="DM65" s="329"/>
      <c r="DN65" s="329"/>
      <c r="DO65" s="329"/>
      <c r="DP65" s="329"/>
      <c r="DQ65" s="329"/>
      <c r="DR65" s="329"/>
      <c r="DS65" s="329"/>
      <c r="DT65" s="329"/>
      <c r="DU65" s="329"/>
      <c r="EK65" s="207" t="s">
        <v>264</v>
      </c>
      <c r="FB65" s="378" t="s">
        <v>265</v>
      </c>
      <c r="FC65" s="379"/>
      <c r="FD65" s="379"/>
      <c r="FE65" s="379"/>
      <c r="FF65" s="379"/>
      <c r="FG65" s="379"/>
      <c r="FH65" s="379"/>
      <c r="FI65" s="379"/>
      <c r="FJ65" s="379"/>
      <c r="FK65" s="380"/>
    </row>
    <row r="66" spans="34:167" ht="12" thickBot="1">
      <c r="AH66" s="339" t="s">
        <v>266</v>
      </c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T66" s="339" t="s">
        <v>267</v>
      </c>
      <c r="BU66" s="339"/>
      <c r="BV66" s="339"/>
      <c r="BW66" s="339"/>
      <c r="BX66" s="339"/>
      <c r="BY66" s="339"/>
      <c r="BZ66" s="339"/>
      <c r="CA66" s="339"/>
      <c r="CB66" s="339"/>
      <c r="CC66" s="339"/>
      <c r="CD66" s="339"/>
      <c r="CE66" s="339"/>
      <c r="CF66" s="339"/>
      <c r="CG66" s="339"/>
      <c r="CH66" s="339"/>
      <c r="CI66" s="339"/>
      <c r="CJ66" s="339"/>
      <c r="CK66" s="339"/>
      <c r="CL66" s="339"/>
      <c r="CM66" s="339"/>
      <c r="CN66" s="339"/>
      <c r="CP66" s="339" t="s">
        <v>268</v>
      </c>
      <c r="CQ66" s="339"/>
      <c r="CR66" s="339"/>
      <c r="CS66" s="339"/>
      <c r="CT66" s="339"/>
      <c r="CU66" s="339"/>
      <c r="CV66" s="339"/>
      <c r="CW66" s="339"/>
      <c r="CX66" s="339"/>
      <c r="CY66" s="339"/>
      <c r="CZ66" s="339"/>
      <c r="DA66" s="339"/>
      <c r="DB66" s="339"/>
      <c r="DC66" s="339"/>
      <c r="DD66" s="339"/>
      <c r="DE66" s="339"/>
      <c r="DF66" s="339"/>
      <c r="DG66" s="339"/>
      <c r="DH66" s="339"/>
      <c r="DI66" s="339"/>
      <c r="DJ66" s="339"/>
      <c r="DK66" s="339"/>
      <c r="DL66" s="339"/>
      <c r="DM66" s="339"/>
      <c r="DN66" s="339"/>
      <c r="DO66" s="339"/>
      <c r="DP66" s="339"/>
      <c r="DQ66" s="339"/>
      <c r="DR66" s="339"/>
      <c r="DS66" s="339"/>
      <c r="DT66" s="339"/>
      <c r="DU66" s="339"/>
      <c r="EK66" s="207" t="s">
        <v>269</v>
      </c>
      <c r="FB66" s="381">
        <v>1</v>
      </c>
      <c r="FC66" s="382"/>
      <c r="FD66" s="382"/>
      <c r="FE66" s="382"/>
      <c r="FF66" s="382"/>
      <c r="FG66" s="382"/>
      <c r="FH66" s="382"/>
      <c r="FI66" s="382"/>
      <c r="FJ66" s="382"/>
      <c r="FK66" s="383"/>
    </row>
    <row r="67" spans="1:87" ht="11.25">
      <c r="A67" s="207" t="s">
        <v>270</v>
      </c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D67" s="323"/>
      <c r="BE67" s="323"/>
      <c r="BF67" s="323"/>
      <c r="BG67" s="323"/>
      <c r="BH67" s="323"/>
      <c r="BI67" s="323"/>
      <c r="BJ67" s="323"/>
      <c r="BK67" s="323"/>
      <c r="BL67" s="323"/>
      <c r="BM67" s="323"/>
      <c r="BN67" s="323"/>
      <c r="BO67" s="323"/>
      <c r="BP67" s="323"/>
      <c r="BQ67" s="323"/>
      <c r="BR67" s="323"/>
      <c r="BS67" s="323"/>
      <c r="BT67" s="323"/>
      <c r="BU67" s="323"/>
      <c r="BV67" s="323"/>
      <c r="BW67" s="323"/>
      <c r="BX67" s="323"/>
      <c r="BY67" s="323"/>
      <c r="BZ67" s="323"/>
      <c r="CA67" s="323"/>
      <c r="CB67" s="323"/>
      <c r="CC67" s="323"/>
      <c r="CD67" s="323"/>
      <c r="CE67" s="323"/>
      <c r="CF67" s="323"/>
      <c r="CG67" s="323"/>
      <c r="CH67" s="323"/>
      <c r="CI67" s="323"/>
    </row>
    <row r="68" spans="1:87" ht="11.25">
      <c r="A68" s="207" t="s">
        <v>271</v>
      </c>
      <c r="AH68" s="339" t="s">
        <v>267</v>
      </c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  <c r="BD68" s="339" t="s">
        <v>268</v>
      </c>
      <c r="BE68" s="339"/>
      <c r="BF68" s="339"/>
      <c r="BG68" s="339"/>
      <c r="BH68" s="339"/>
      <c r="BI68" s="339"/>
      <c r="BJ68" s="339"/>
      <c r="BK68" s="339"/>
      <c r="BL68" s="339"/>
      <c r="BM68" s="339"/>
      <c r="BN68" s="339"/>
      <c r="BO68" s="339"/>
      <c r="BP68" s="339"/>
      <c r="BQ68" s="339"/>
      <c r="BR68" s="339"/>
      <c r="BS68" s="339"/>
      <c r="BT68" s="339"/>
      <c r="BU68" s="339"/>
      <c r="BV68" s="339"/>
      <c r="BW68" s="339"/>
      <c r="BX68" s="339"/>
      <c r="BY68" s="339"/>
      <c r="BZ68" s="339"/>
      <c r="CA68" s="339"/>
      <c r="CB68" s="339"/>
      <c r="CC68" s="339"/>
      <c r="CD68" s="339"/>
      <c r="CE68" s="339"/>
      <c r="CF68" s="339"/>
      <c r="CG68" s="339"/>
      <c r="CH68" s="339"/>
      <c r="CI68" s="339"/>
    </row>
    <row r="69" spans="1:147" ht="11.25">
      <c r="A69" s="207" t="s">
        <v>272</v>
      </c>
      <c r="AH69" s="329" t="s">
        <v>273</v>
      </c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329"/>
      <c r="AY69" s="329"/>
      <c r="AZ69" s="329"/>
      <c r="BA69" s="329"/>
      <c r="BB69" s="329"/>
      <c r="BC69" s="329"/>
      <c r="BD69" s="329"/>
      <c r="BE69" s="329"/>
      <c r="BF69" s="329"/>
      <c r="BG69" s="329"/>
      <c r="BH69" s="329"/>
      <c r="BI69" s="329"/>
      <c r="BJ69" s="329"/>
      <c r="BK69" s="329"/>
      <c r="BL69" s="329"/>
      <c r="BM69" s="329"/>
      <c r="BN69" s="329"/>
      <c r="BO69" s="329"/>
      <c r="BP69" s="329"/>
      <c r="BQ69" s="329"/>
      <c r="BR69" s="329"/>
      <c r="BS69" s="206"/>
      <c r="BT69" s="329"/>
      <c r="BU69" s="329"/>
      <c r="BV69" s="329"/>
      <c r="BW69" s="329"/>
      <c r="BX69" s="329"/>
      <c r="BY69" s="329"/>
      <c r="BZ69" s="329"/>
      <c r="CA69" s="329"/>
      <c r="CB69" s="329"/>
      <c r="CC69" s="329"/>
      <c r="CD69" s="329"/>
      <c r="CE69" s="329"/>
      <c r="CF69" s="329"/>
      <c r="CG69" s="329"/>
      <c r="CH69" s="329"/>
      <c r="CI69" s="329"/>
      <c r="CJ69" s="329"/>
      <c r="CK69" s="329"/>
      <c r="CL69" s="329"/>
      <c r="CM69" s="329"/>
      <c r="CN69" s="329"/>
      <c r="CO69" s="206"/>
      <c r="CP69" s="329" t="s">
        <v>274</v>
      </c>
      <c r="CQ69" s="329"/>
      <c r="CR69" s="329"/>
      <c r="CS69" s="329"/>
      <c r="CT69" s="329"/>
      <c r="CU69" s="329"/>
      <c r="CV69" s="329"/>
      <c r="CW69" s="329"/>
      <c r="CX69" s="329"/>
      <c r="CY69" s="329"/>
      <c r="CZ69" s="329"/>
      <c r="DA69" s="329"/>
      <c r="DB69" s="329"/>
      <c r="DC69" s="329"/>
      <c r="DD69" s="329"/>
      <c r="DE69" s="329"/>
      <c r="DF69" s="329"/>
      <c r="DG69" s="329"/>
      <c r="DH69" s="329"/>
      <c r="DI69" s="329"/>
      <c r="DJ69" s="329"/>
      <c r="DK69" s="329"/>
      <c r="DL69" s="329"/>
      <c r="DM69" s="329"/>
      <c r="DN69" s="329"/>
      <c r="DO69" s="329"/>
      <c r="DP69" s="329"/>
      <c r="DQ69" s="329"/>
      <c r="DR69" s="329"/>
      <c r="DS69" s="329"/>
      <c r="DT69" s="329"/>
      <c r="DU69" s="329"/>
      <c r="DW69" s="322" t="s">
        <v>275</v>
      </c>
      <c r="DX69" s="322"/>
      <c r="DY69" s="322"/>
      <c r="DZ69" s="322"/>
      <c r="EA69" s="322"/>
      <c r="EB69" s="322"/>
      <c r="EC69" s="322"/>
      <c r="ED69" s="322"/>
      <c r="EE69" s="322"/>
      <c r="EF69" s="322"/>
      <c r="EG69" s="322"/>
      <c r="EH69" s="322"/>
      <c r="EI69" s="322"/>
      <c r="EJ69" s="322"/>
      <c r="EK69" s="322"/>
      <c r="EL69" s="322"/>
      <c r="EM69" s="322"/>
      <c r="EN69" s="322"/>
      <c r="EO69" s="322"/>
      <c r="EP69" s="322"/>
      <c r="EQ69" s="322"/>
    </row>
    <row r="70" spans="34:147" ht="11.25">
      <c r="AH70" s="339" t="s">
        <v>266</v>
      </c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/>
      <c r="BH70" s="339"/>
      <c r="BI70" s="339"/>
      <c r="BJ70" s="339"/>
      <c r="BK70" s="339"/>
      <c r="BL70" s="339"/>
      <c r="BM70" s="339"/>
      <c r="BN70" s="339"/>
      <c r="BO70" s="339"/>
      <c r="BP70" s="339"/>
      <c r="BQ70" s="339"/>
      <c r="BR70" s="339"/>
      <c r="BT70" s="339" t="s">
        <v>267</v>
      </c>
      <c r="BU70" s="339"/>
      <c r="BV70" s="339"/>
      <c r="BW70" s="339"/>
      <c r="BX70" s="339"/>
      <c r="BY70" s="339"/>
      <c r="BZ70" s="339"/>
      <c r="CA70" s="339"/>
      <c r="CB70" s="339"/>
      <c r="CC70" s="339"/>
      <c r="CD70" s="339"/>
      <c r="CE70" s="339"/>
      <c r="CF70" s="339"/>
      <c r="CG70" s="339"/>
      <c r="CH70" s="339"/>
      <c r="CI70" s="339"/>
      <c r="CJ70" s="339"/>
      <c r="CK70" s="339"/>
      <c r="CL70" s="339"/>
      <c r="CM70" s="339"/>
      <c r="CN70" s="339"/>
      <c r="CP70" s="339" t="s">
        <v>268</v>
      </c>
      <c r="CQ70" s="339"/>
      <c r="CR70" s="339"/>
      <c r="CS70" s="339"/>
      <c r="CT70" s="339"/>
      <c r="CU70" s="339"/>
      <c r="CV70" s="339"/>
      <c r="CW70" s="339"/>
      <c r="CX70" s="339"/>
      <c r="CY70" s="339"/>
      <c r="CZ70" s="339"/>
      <c r="DA70" s="339"/>
      <c r="DB70" s="339"/>
      <c r="DC70" s="339"/>
      <c r="DD70" s="339"/>
      <c r="DE70" s="339"/>
      <c r="DF70" s="339"/>
      <c r="DG70" s="339"/>
      <c r="DH70" s="339"/>
      <c r="DI70" s="339"/>
      <c r="DJ70" s="339"/>
      <c r="DK70" s="339"/>
      <c r="DL70" s="339"/>
      <c r="DM70" s="339"/>
      <c r="DN70" s="339"/>
      <c r="DO70" s="339"/>
      <c r="DP70" s="339"/>
      <c r="DQ70" s="339"/>
      <c r="DR70" s="339"/>
      <c r="DS70" s="339"/>
      <c r="DT70" s="339"/>
      <c r="DU70" s="339"/>
      <c r="DW70" s="339" t="s">
        <v>276</v>
      </c>
      <c r="DX70" s="339"/>
      <c r="DY70" s="339"/>
      <c r="DZ70" s="339"/>
      <c r="EA70" s="339"/>
      <c r="EB70" s="339"/>
      <c r="EC70" s="339"/>
      <c r="ED70" s="339"/>
      <c r="EE70" s="339"/>
      <c r="EF70" s="339"/>
      <c r="EG70" s="339"/>
      <c r="EH70" s="339"/>
      <c r="EI70" s="339"/>
      <c r="EJ70" s="339"/>
      <c r="EK70" s="339"/>
      <c r="EL70" s="339"/>
      <c r="EM70" s="339"/>
      <c r="EN70" s="339"/>
      <c r="EO70" s="339"/>
      <c r="EP70" s="339"/>
      <c r="EQ70" s="339"/>
    </row>
    <row r="71" spans="2:36" ht="11.25">
      <c r="B71" s="250" t="s">
        <v>165</v>
      </c>
      <c r="C71" s="322" t="s">
        <v>164</v>
      </c>
      <c r="D71" s="322"/>
      <c r="E71" s="322"/>
      <c r="F71" s="322"/>
      <c r="G71" s="207" t="s">
        <v>165</v>
      </c>
      <c r="J71" s="323" t="s">
        <v>166</v>
      </c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4">
        <v>20</v>
      </c>
      <c r="AD71" s="324"/>
      <c r="AE71" s="324"/>
      <c r="AF71" s="324"/>
      <c r="AG71" s="325" t="s">
        <v>249</v>
      </c>
      <c r="AH71" s="325"/>
      <c r="AI71" s="325"/>
      <c r="AJ71" s="207" t="s">
        <v>168</v>
      </c>
    </row>
    <row r="72" spans="1:27" ht="11.25">
      <c r="A72" s="217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</row>
    <row r="73" spans="1:167" s="205" customFormat="1" ht="21.75" customHeight="1">
      <c r="A73" s="384" t="s">
        <v>277</v>
      </c>
      <c r="B73" s="385"/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5"/>
      <c r="Z73" s="385"/>
      <c r="AA73" s="385"/>
      <c r="AB73" s="385"/>
      <c r="AC73" s="385"/>
      <c r="AD73" s="385"/>
      <c r="AE73" s="385"/>
      <c r="AF73" s="385"/>
      <c r="AG73" s="385"/>
      <c r="AH73" s="385"/>
      <c r="AI73" s="385"/>
      <c r="AJ73" s="385"/>
      <c r="AK73" s="385"/>
      <c r="AL73" s="385"/>
      <c r="AM73" s="385"/>
      <c r="AN73" s="385"/>
      <c r="AO73" s="385"/>
      <c r="AP73" s="385"/>
      <c r="AQ73" s="385"/>
      <c r="AR73" s="385"/>
      <c r="AS73" s="385"/>
      <c r="AT73" s="385"/>
      <c r="AU73" s="385"/>
      <c r="AV73" s="385"/>
      <c r="AW73" s="385"/>
      <c r="AX73" s="385"/>
      <c r="AY73" s="385"/>
      <c r="AZ73" s="385"/>
      <c r="BA73" s="385"/>
      <c r="BB73" s="385"/>
      <c r="BC73" s="385"/>
      <c r="BD73" s="385"/>
      <c r="BE73" s="385"/>
      <c r="BF73" s="385"/>
      <c r="BG73" s="385"/>
      <c r="BH73" s="385"/>
      <c r="BI73" s="385"/>
      <c r="BJ73" s="385"/>
      <c r="BK73" s="385"/>
      <c r="BL73" s="385"/>
      <c r="BM73" s="385"/>
      <c r="BN73" s="385"/>
      <c r="BO73" s="385"/>
      <c r="BP73" s="385"/>
      <c r="BQ73" s="385"/>
      <c r="BR73" s="385"/>
      <c r="BS73" s="385"/>
      <c r="BT73" s="385"/>
      <c r="BU73" s="385"/>
      <c r="BV73" s="385"/>
      <c r="BW73" s="385"/>
      <c r="BX73" s="385"/>
      <c r="BY73" s="385"/>
      <c r="BZ73" s="385"/>
      <c r="CA73" s="385"/>
      <c r="CB73" s="385"/>
      <c r="CC73" s="385"/>
      <c r="CD73" s="385"/>
      <c r="CE73" s="385"/>
      <c r="CF73" s="385"/>
      <c r="CG73" s="385"/>
      <c r="CH73" s="385"/>
      <c r="CI73" s="385"/>
      <c r="CJ73" s="385"/>
      <c r="CK73" s="385"/>
      <c r="CL73" s="385"/>
      <c r="CM73" s="385"/>
      <c r="CN73" s="385"/>
      <c r="CO73" s="385"/>
      <c r="CP73" s="385"/>
      <c r="CQ73" s="385"/>
      <c r="CR73" s="385"/>
      <c r="CS73" s="385"/>
      <c r="CT73" s="385"/>
      <c r="CU73" s="385"/>
      <c r="CV73" s="385"/>
      <c r="CW73" s="385"/>
      <c r="CX73" s="385"/>
      <c r="CY73" s="385"/>
      <c r="CZ73" s="385"/>
      <c r="DA73" s="385"/>
      <c r="DB73" s="385"/>
      <c r="DC73" s="385"/>
      <c r="DD73" s="385"/>
      <c r="DE73" s="385"/>
      <c r="DF73" s="385"/>
      <c r="DG73" s="385"/>
      <c r="DH73" s="385"/>
      <c r="DI73" s="385"/>
      <c r="DJ73" s="385"/>
      <c r="DK73" s="385"/>
      <c r="DL73" s="385"/>
      <c r="DM73" s="385"/>
      <c r="DN73" s="385"/>
      <c r="DO73" s="385"/>
      <c r="DP73" s="385"/>
      <c r="DQ73" s="385"/>
      <c r="DR73" s="385"/>
      <c r="DS73" s="385"/>
      <c r="DT73" s="385"/>
      <c r="DU73" s="385"/>
      <c r="DV73" s="385"/>
      <c r="DW73" s="385"/>
      <c r="DX73" s="385"/>
      <c r="DY73" s="385"/>
      <c r="DZ73" s="385"/>
      <c r="EA73" s="385"/>
      <c r="EB73" s="385"/>
      <c r="EC73" s="385"/>
      <c r="ED73" s="385"/>
      <c r="EE73" s="385"/>
      <c r="EF73" s="385"/>
      <c r="EG73" s="385"/>
      <c r="EH73" s="385"/>
      <c r="EI73" s="385"/>
      <c r="EJ73" s="385"/>
      <c r="EK73" s="385"/>
      <c r="EL73" s="385"/>
      <c r="EM73" s="385"/>
      <c r="EN73" s="385"/>
      <c r="EO73" s="385"/>
      <c r="EP73" s="385"/>
      <c r="EQ73" s="385"/>
      <c r="ER73" s="385"/>
      <c r="ES73" s="385"/>
      <c r="ET73" s="385"/>
      <c r="EU73" s="385"/>
      <c r="EV73" s="385"/>
      <c r="EW73" s="385"/>
      <c r="EX73" s="385"/>
      <c r="EY73" s="385"/>
      <c r="EZ73" s="385"/>
      <c r="FA73" s="385"/>
      <c r="FB73" s="385"/>
      <c r="FC73" s="385"/>
      <c r="FD73" s="385"/>
      <c r="FE73" s="385"/>
      <c r="FF73" s="385"/>
      <c r="FG73" s="385"/>
      <c r="FH73" s="385"/>
      <c r="FI73" s="385"/>
      <c r="FJ73" s="385"/>
      <c r="FK73" s="385"/>
    </row>
    <row r="74" ht="3" customHeight="1"/>
    <row r="80" ht="11.25">
      <c r="W80" s="421"/>
    </row>
  </sheetData>
  <sheetProtection/>
  <mergeCells count="433">
    <mergeCell ref="DD58:DW58"/>
    <mergeCell ref="DX58:EQ58"/>
    <mergeCell ref="CN52:DC52"/>
    <mergeCell ref="DD52:DW52"/>
    <mergeCell ref="DX52:EQ52"/>
    <mergeCell ref="A58:AG58"/>
    <mergeCell ref="AH58:AP58"/>
    <mergeCell ref="AQ58:AZ58"/>
    <mergeCell ref="BA58:BJ58"/>
    <mergeCell ref="BK58:CB58"/>
    <mergeCell ref="CC58:CM58"/>
    <mergeCell ref="CN58:DC58"/>
    <mergeCell ref="A52:AG52"/>
    <mergeCell ref="AH52:AO52"/>
    <mergeCell ref="AQ52:AZ52"/>
    <mergeCell ref="BA52:BJ52"/>
    <mergeCell ref="BK52:CB52"/>
    <mergeCell ref="CC52:CM52"/>
    <mergeCell ref="CN57:DC57"/>
    <mergeCell ref="AH57:AP57"/>
    <mergeCell ref="C71:F71"/>
    <mergeCell ref="J71:AB71"/>
    <mergeCell ref="AC71:AF71"/>
    <mergeCell ref="AG71:AI71"/>
    <mergeCell ref="A73:FK73"/>
    <mergeCell ref="CP69:DU69"/>
    <mergeCell ref="DW69:EQ69"/>
    <mergeCell ref="AH70:BR70"/>
    <mergeCell ref="BT70:CN70"/>
    <mergeCell ref="CP70:DU70"/>
    <mergeCell ref="DW70:EQ70"/>
    <mergeCell ref="AH67:BB67"/>
    <mergeCell ref="BD67:CI67"/>
    <mergeCell ref="AH68:BB68"/>
    <mergeCell ref="BD68:CI68"/>
    <mergeCell ref="AH69:BR69"/>
    <mergeCell ref="BT69:CN69"/>
    <mergeCell ref="AH65:BR65"/>
    <mergeCell ref="BT65:CN65"/>
    <mergeCell ref="CP65:DU65"/>
    <mergeCell ref="FB65:FK65"/>
    <mergeCell ref="AH66:BR66"/>
    <mergeCell ref="BT66:CN66"/>
    <mergeCell ref="CP66:DU66"/>
    <mergeCell ref="FB66:FK66"/>
    <mergeCell ref="DD62:DW62"/>
    <mergeCell ref="DX62:EQ62"/>
    <mergeCell ref="ER62:FK62"/>
    <mergeCell ref="FL62:GE62"/>
    <mergeCell ref="DX63:EQ63"/>
    <mergeCell ref="ER63:FK63"/>
    <mergeCell ref="FL63:GE63"/>
    <mergeCell ref="A62:AO62"/>
    <mergeCell ref="AQ62:AZ62"/>
    <mergeCell ref="BA62:BJ62"/>
    <mergeCell ref="BK62:CB62"/>
    <mergeCell ref="CC62:CM62"/>
    <mergeCell ref="CN62:DC62"/>
    <mergeCell ref="CC61:CM61"/>
    <mergeCell ref="CN61:DC61"/>
    <mergeCell ref="DD61:DW61"/>
    <mergeCell ref="DX61:EQ61"/>
    <mergeCell ref="ER61:FK61"/>
    <mergeCell ref="FL61:GE61"/>
    <mergeCell ref="CN60:DC60"/>
    <mergeCell ref="DD60:DW60"/>
    <mergeCell ref="DX60:EQ60"/>
    <mergeCell ref="ER60:FK60"/>
    <mergeCell ref="FL60:GE60"/>
    <mergeCell ref="A61:AG61"/>
    <mergeCell ref="AH61:AP61"/>
    <mergeCell ref="AQ61:AZ61"/>
    <mergeCell ref="BA61:BJ61"/>
    <mergeCell ref="BK61:CB61"/>
    <mergeCell ref="A60:AG60"/>
    <mergeCell ref="AH60:AP60"/>
    <mergeCell ref="AQ60:AZ60"/>
    <mergeCell ref="BA60:BJ60"/>
    <mergeCell ref="BK60:CB60"/>
    <mergeCell ref="CC60:CM60"/>
    <mergeCell ref="CC59:CM59"/>
    <mergeCell ref="CN59:DC59"/>
    <mergeCell ref="DD59:DW59"/>
    <mergeCell ref="DX59:EQ59"/>
    <mergeCell ref="ER59:FK59"/>
    <mergeCell ref="FL59:GE59"/>
    <mergeCell ref="DD57:DW57"/>
    <mergeCell ref="DX57:EQ57"/>
    <mergeCell ref="ER57:FK57"/>
    <mergeCell ref="FL57:GE57"/>
    <mergeCell ref="A59:AG59"/>
    <mergeCell ref="AH59:AP59"/>
    <mergeCell ref="AQ59:AZ59"/>
    <mergeCell ref="BA59:BJ59"/>
    <mergeCell ref="BK59:CB59"/>
    <mergeCell ref="A57:AG57"/>
    <mergeCell ref="AQ57:AZ57"/>
    <mergeCell ref="BA57:BJ57"/>
    <mergeCell ref="BK57:CB57"/>
    <mergeCell ref="CC57:CM57"/>
    <mergeCell ref="CC56:CK56"/>
    <mergeCell ref="CN56:CZ56"/>
    <mergeCell ref="DX56:EQ56"/>
    <mergeCell ref="ER56:FG56"/>
    <mergeCell ref="FL56:GB56"/>
    <mergeCell ref="CN55:DC55"/>
    <mergeCell ref="DD55:DW55"/>
    <mergeCell ref="DX55:EQ55"/>
    <mergeCell ref="ER55:FK55"/>
    <mergeCell ref="FL55:GE55"/>
    <mergeCell ref="A56:AG56"/>
    <mergeCell ref="AH56:AO56"/>
    <mergeCell ref="AQ56:AZ56"/>
    <mergeCell ref="BA56:BJ56"/>
    <mergeCell ref="BK56:CB56"/>
    <mergeCell ref="DD54:DW54"/>
    <mergeCell ref="DD56:DT56"/>
    <mergeCell ref="DX54:EQ54"/>
    <mergeCell ref="ER54:FK54"/>
    <mergeCell ref="FL54:GE54"/>
    <mergeCell ref="A55:AG55"/>
    <mergeCell ref="AH55:AP55"/>
    <mergeCell ref="AQ55:AZ55"/>
    <mergeCell ref="BA55:BJ55"/>
    <mergeCell ref="BK55:CB55"/>
    <mergeCell ref="CC55:CM55"/>
    <mergeCell ref="DD53:DW53"/>
    <mergeCell ref="DX53:EQ53"/>
    <mergeCell ref="ER53:FK53"/>
    <mergeCell ref="FL53:GE53"/>
    <mergeCell ref="A54:AG54"/>
    <mergeCell ref="AQ54:AZ54"/>
    <mergeCell ref="BA54:BJ54"/>
    <mergeCell ref="BK54:CB54"/>
    <mergeCell ref="CC54:CM54"/>
    <mergeCell ref="CN54:DC54"/>
    <mergeCell ref="DD51:DW51"/>
    <mergeCell ref="DX51:EQ51"/>
    <mergeCell ref="ER51:FK51"/>
    <mergeCell ref="FL51:GE51"/>
    <mergeCell ref="A53:AG53"/>
    <mergeCell ref="AQ53:AZ53"/>
    <mergeCell ref="BA53:BJ53"/>
    <mergeCell ref="BK53:CB53"/>
    <mergeCell ref="CC53:CM53"/>
    <mergeCell ref="CN53:DC53"/>
    <mergeCell ref="DD50:DW50"/>
    <mergeCell ref="DX50:EQ50"/>
    <mergeCell ref="ER50:FK50"/>
    <mergeCell ref="FL50:GE50"/>
    <mergeCell ref="A51:AG51"/>
    <mergeCell ref="AQ51:AZ51"/>
    <mergeCell ref="BA51:BJ51"/>
    <mergeCell ref="BK51:CB51"/>
    <mergeCell ref="CC51:CM51"/>
    <mergeCell ref="CN51:DC51"/>
    <mergeCell ref="DD49:DW49"/>
    <mergeCell ref="DX49:EQ49"/>
    <mergeCell ref="ER49:FK49"/>
    <mergeCell ref="FL49:GE49"/>
    <mergeCell ref="A50:AG50"/>
    <mergeCell ref="AQ50:AZ50"/>
    <mergeCell ref="BA50:BJ50"/>
    <mergeCell ref="BK50:CB50"/>
    <mergeCell ref="CC50:CM50"/>
    <mergeCell ref="CN50:DC50"/>
    <mergeCell ref="DD48:DW48"/>
    <mergeCell ref="DX48:EQ48"/>
    <mergeCell ref="ER48:FK48"/>
    <mergeCell ref="FL48:GE48"/>
    <mergeCell ref="A49:AG49"/>
    <mergeCell ref="AQ49:AZ49"/>
    <mergeCell ref="BA49:BJ49"/>
    <mergeCell ref="BK49:CB49"/>
    <mergeCell ref="CC49:CM49"/>
    <mergeCell ref="CN49:DC49"/>
    <mergeCell ref="A48:AG48"/>
    <mergeCell ref="AQ48:AZ48"/>
    <mergeCell ref="BA48:BJ48"/>
    <mergeCell ref="BK48:CB48"/>
    <mergeCell ref="CC48:CM48"/>
    <mergeCell ref="CN48:DC48"/>
    <mergeCell ref="CC47:CK47"/>
    <mergeCell ref="CN47:CZ47"/>
    <mergeCell ref="DD47:DT47"/>
    <mergeCell ref="DX47:EQ47"/>
    <mergeCell ref="ER47:FG47"/>
    <mergeCell ref="FL47:GB47"/>
    <mergeCell ref="CN46:CZ46"/>
    <mergeCell ref="DD46:DT46"/>
    <mergeCell ref="DX46:EQ46"/>
    <mergeCell ref="ER46:FG46"/>
    <mergeCell ref="FL46:GB46"/>
    <mergeCell ref="A47:AG47"/>
    <mergeCell ref="AH47:AO47"/>
    <mergeCell ref="AQ47:AZ47"/>
    <mergeCell ref="BA47:BJ47"/>
    <mergeCell ref="BK47:CB47"/>
    <mergeCell ref="A46:AG46"/>
    <mergeCell ref="AH46:AO46"/>
    <mergeCell ref="AQ46:AZ46"/>
    <mergeCell ref="BA46:BJ46"/>
    <mergeCell ref="BK46:CB46"/>
    <mergeCell ref="CC46:CK46"/>
    <mergeCell ref="CC45:CM45"/>
    <mergeCell ref="CN45:DC45"/>
    <mergeCell ref="DD45:DW45"/>
    <mergeCell ref="DX45:EQ45"/>
    <mergeCell ref="ER45:FG45"/>
    <mergeCell ref="FL45:GB45"/>
    <mergeCell ref="CN44:DC44"/>
    <mergeCell ref="DD44:DW44"/>
    <mergeCell ref="DX44:EQ44"/>
    <mergeCell ref="ER44:FK44"/>
    <mergeCell ref="FL44:GE44"/>
    <mergeCell ref="A45:AG45"/>
    <mergeCell ref="AH45:AO45"/>
    <mergeCell ref="AQ45:AZ45"/>
    <mergeCell ref="BA45:BJ45"/>
    <mergeCell ref="BK45:CB45"/>
    <mergeCell ref="CN43:DC43"/>
    <mergeCell ref="DD43:DW43"/>
    <mergeCell ref="DX43:EQ43"/>
    <mergeCell ref="ER43:FK43"/>
    <mergeCell ref="FL43:GE43"/>
    <mergeCell ref="A44:AG44"/>
    <mergeCell ref="AQ44:AZ44"/>
    <mergeCell ref="BA44:BJ44"/>
    <mergeCell ref="BK44:CB44"/>
    <mergeCell ref="CC44:CM44"/>
    <mergeCell ref="CN42:DC42"/>
    <mergeCell ref="DD42:DW42"/>
    <mergeCell ref="DX42:EQ42"/>
    <mergeCell ref="ER42:FK42"/>
    <mergeCell ref="FL42:GE42"/>
    <mergeCell ref="A43:AG43"/>
    <mergeCell ref="AQ43:AZ43"/>
    <mergeCell ref="BA43:BJ43"/>
    <mergeCell ref="BK43:CB43"/>
    <mergeCell ref="CC43:CM43"/>
    <mergeCell ref="CN41:DC41"/>
    <mergeCell ref="DD41:DW41"/>
    <mergeCell ref="DX41:EQ41"/>
    <mergeCell ref="ER41:FK41"/>
    <mergeCell ref="FL41:GE41"/>
    <mergeCell ref="A42:AG42"/>
    <mergeCell ref="AQ42:AZ42"/>
    <mergeCell ref="BA42:BJ42"/>
    <mergeCell ref="BK42:CB42"/>
    <mergeCell ref="CC42:CM42"/>
    <mergeCell ref="CN39:DA39"/>
    <mergeCell ref="DD39:DT39"/>
    <mergeCell ref="DX39:EQ39"/>
    <mergeCell ref="ER39:FG39"/>
    <mergeCell ref="FL39:GB39"/>
    <mergeCell ref="A41:AG41"/>
    <mergeCell ref="AQ41:AZ41"/>
    <mergeCell ref="BA41:BJ41"/>
    <mergeCell ref="BK41:CB41"/>
    <mergeCell ref="CC41:CM41"/>
    <mergeCell ref="A39:AG39"/>
    <mergeCell ref="AH39:AO39"/>
    <mergeCell ref="AQ39:AZ39"/>
    <mergeCell ref="BA39:BJ39"/>
    <mergeCell ref="BK39:CB39"/>
    <mergeCell ref="CC39:CK39"/>
    <mergeCell ref="CC38:CM38"/>
    <mergeCell ref="CN38:DC38"/>
    <mergeCell ref="DD38:DW38"/>
    <mergeCell ref="DX38:EQ38"/>
    <mergeCell ref="ER38:FK38"/>
    <mergeCell ref="FL38:GE38"/>
    <mergeCell ref="CL37:CZ37"/>
    <mergeCell ref="DD37:DT37"/>
    <mergeCell ref="DX37:EQ37"/>
    <mergeCell ref="ER37:FG37"/>
    <mergeCell ref="FL37:GA37"/>
    <mergeCell ref="A38:AG38"/>
    <mergeCell ref="AH38:AP38"/>
    <mergeCell ref="AQ38:AZ38"/>
    <mergeCell ref="BA38:BJ38"/>
    <mergeCell ref="BK38:CB38"/>
    <mergeCell ref="A37:AG37"/>
    <mergeCell ref="AH37:AO37"/>
    <mergeCell ref="AQ37:AZ37"/>
    <mergeCell ref="BA37:BJ37"/>
    <mergeCell ref="BK37:CB37"/>
    <mergeCell ref="CC37:CK37"/>
    <mergeCell ref="CC35:CK35"/>
    <mergeCell ref="CN35:CZ35"/>
    <mergeCell ref="DD35:DT35"/>
    <mergeCell ref="DX35:EQ35"/>
    <mergeCell ref="ER35:FG35"/>
    <mergeCell ref="FL35:GB35"/>
    <mergeCell ref="CN34:DC34"/>
    <mergeCell ref="DD34:DW34"/>
    <mergeCell ref="DX34:EQ34"/>
    <mergeCell ref="ER34:FK34"/>
    <mergeCell ref="FL34:GE34"/>
    <mergeCell ref="A35:AG35"/>
    <mergeCell ref="AH35:AO35"/>
    <mergeCell ref="AQ35:AZ35"/>
    <mergeCell ref="BA35:BJ35"/>
    <mergeCell ref="BK35:CB35"/>
    <mergeCell ref="A34:AG34"/>
    <mergeCell ref="AH34:AP34"/>
    <mergeCell ref="AQ34:AZ34"/>
    <mergeCell ref="BA34:BJ34"/>
    <mergeCell ref="BK34:CB34"/>
    <mergeCell ref="CC34:CM34"/>
    <mergeCell ref="CC33:CM33"/>
    <mergeCell ref="CN33:DC33"/>
    <mergeCell ref="DD33:DW33"/>
    <mergeCell ref="DX33:EQ33"/>
    <mergeCell ref="ER33:FK33"/>
    <mergeCell ref="FL33:GE33"/>
    <mergeCell ref="CN32:DC32"/>
    <mergeCell ref="DD32:DW32"/>
    <mergeCell ref="DX32:EQ32"/>
    <mergeCell ref="ER32:FK32"/>
    <mergeCell ref="FL32:GE32"/>
    <mergeCell ref="A33:AG33"/>
    <mergeCell ref="AH33:AN33"/>
    <mergeCell ref="AQ33:AZ33"/>
    <mergeCell ref="BA33:BJ33"/>
    <mergeCell ref="BK33:CB33"/>
    <mergeCell ref="A32:AG32"/>
    <mergeCell ref="AH32:AN32"/>
    <mergeCell ref="AQ32:AZ32"/>
    <mergeCell ref="BA32:BJ32"/>
    <mergeCell ref="BK32:CB32"/>
    <mergeCell ref="CC32:CM32"/>
    <mergeCell ref="CC31:CM31"/>
    <mergeCell ref="CN31:DC31"/>
    <mergeCell ref="DD31:DW31"/>
    <mergeCell ref="DX31:EQ31"/>
    <mergeCell ref="ER31:FK31"/>
    <mergeCell ref="FL31:GE31"/>
    <mergeCell ref="CN30:DC30"/>
    <mergeCell ref="DD30:DW30"/>
    <mergeCell ref="DX30:EQ30"/>
    <mergeCell ref="ER30:FK30"/>
    <mergeCell ref="FL30:GE30"/>
    <mergeCell ref="A31:AG31"/>
    <mergeCell ref="AH31:AN31"/>
    <mergeCell ref="AQ31:AZ31"/>
    <mergeCell ref="BA31:BJ31"/>
    <mergeCell ref="BK31:CB31"/>
    <mergeCell ref="DD29:DW29"/>
    <mergeCell ref="DX29:EQ29"/>
    <mergeCell ref="ER29:FK29"/>
    <mergeCell ref="FL29:GE29"/>
    <mergeCell ref="A30:AG30"/>
    <mergeCell ref="AH30:AP30"/>
    <mergeCell ref="AQ30:AZ30"/>
    <mergeCell ref="BA30:BJ30"/>
    <mergeCell ref="BK30:CB30"/>
    <mergeCell ref="CC30:CM30"/>
    <mergeCell ref="DX28:EQ28"/>
    <mergeCell ref="ER28:FK28"/>
    <mergeCell ref="FL28:GE28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AH27:AP28"/>
    <mergeCell ref="AQ27:DW27"/>
    <mergeCell ref="DX27:FK27"/>
    <mergeCell ref="AQ28:AZ28"/>
    <mergeCell ref="BA28:BJ28"/>
    <mergeCell ref="BK28:CB28"/>
    <mergeCell ref="CC28:CM28"/>
    <mergeCell ref="CN28:DC28"/>
    <mergeCell ref="DD28:DW28"/>
    <mergeCell ref="V22:DP22"/>
    <mergeCell ref="ER22:FK22"/>
    <mergeCell ref="ER23:FK23"/>
    <mergeCell ref="Y24:BS24"/>
    <mergeCell ref="ER24:FK24"/>
    <mergeCell ref="Y25:BS25"/>
    <mergeCell ref="AC19:DP19"/>
    <mergeCell ref="ER19:FK19"/>
    <mergeCell ref="AF20:DP20"/>
    <mergeCell ref="ER20:FK20"/>
    <mergeCell ref="AM21:DP21"/>
    <mergeCell ref="ER21:FK21"/>
    <mergeCell ref="BI17:BL17"/>
    <mergeCell ref="BP17:CC17"/>
    <mergeCell ref="CD17:CG17"/>
    <mergeCell ref="CH17:CJ17"/>
    <mergeCell ref="ER17:FK17"/>
    <mergeCell ref="ER18:FK18"/>
    <mergeCell ref="DX40:EQ40"/>
    <mergeCell ref="ER40:FG40"/>
    <mergeCell ref="FL40:GB40"/>
    <mergeCell ref="CJ1:FD1"/>
    <mergeCell ref="CJ2:FN2"/>
    <mergeCell ref="CJ3:FN3"/>
    <mergeCell ref="CJ4:FN4"/>
    <mergeCell ref="ER15:FK15"/>
    <mergeCell ref="AD16:DA16"/>
    <mergeCell ref="ER16:FK16"/>
    <mergeCell ref="CC40:CM40"/>
    <mergeCell ref="CN40:DC40"/>
    <mergeCell ref="DD40:DW40"/>
    <mergeCell ref="BA40:BJ40"/>
    <mergeCell ref="BK40:CB40"/>
    <mergeCell ref="A40:AG40"/>
    <mergeCell ref="AH40:AO40"/>
    <mergeCell ref="AQ40:AZ40"/>
    <mergeCell ref="AH51:AO51"/>
    <mergeCell ref="AH53:AO53"/>
    <mergeCell ref="AH54:AO54"/>
    <mergeCell ref="AH41:AO41"/>
    <mergeCell ref="AH42:AO42"/>
    <mergeCell ref="AH43:AO43"/>
    <mergeCell ref="AH44:AO44"/>
    <mergeCell ref="AH48:AO48"/>
    <mergeCell ref="AH49:AO49"/>
    <mergeCell ref="AH50:AO50"/>
    <mergeCell ref="DX36:EQ36"/>
    <mergeCell ref="ER36:FG36"/>
    <mergeCell ref="A36:AG36"/>
    <mergeCell ref="AQ36:AZ36"/>
    <mergeCell ref="BA36:BJ36"/>
    <mergeCell ref="BK36:CB36"/>
    <mergeCell ref="CC36:CK36"/>
    <mergeCell ref="CN36:CZ36"/>
    <mergeCell ref="DD36:DT36"/>
  </mergeCells>
  <printOptions/>
  <pageMargins left="0.7" right="0.7" top="0.75" bottom="0.75" header="0.3" footer="0.3"/>
  <pageSetup fitToHeight="2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view="pageBreakPreview" zoomScale="60" workbookViewId="0" topLeftCell="A1">
      <pane xSplit="13140" topLeftCell="N1" activePane="topLeft" state="split"/>
      <selection pane="topLeft" activeCell="L4" sqref="L4:L8"/>
      <selection pane="topRight" activeCell="P37" sqref="P37"/>
    </sheetView>
  </sheetViews>
  <sheetFormatPr defaultColWidth="9.125" defaultRowHeight="12.75"/>
  <cols>
    <col min="1" max="1" width="3.75390625" style="74" customWidth="1"/>
    <col min="2" max="2" width="70.25390625" style="74" customWidth="1"/>
    <col min="3" max="4" width="7.50390625" style="74" customWidth="1"/>
    <col min="5" max="5" width="13.50390625" style="74" customWidth="1"/>
    <col min="6" max="6" width="12.875" style="74" customWidth="1"/>
    <col min="7" max="12" width="9.50390625" style="74" customWidth="1"/>
    <col min="13" max="13" width="9.50390625" style="74" bestFit="1" customWidth="1"/>
    <col min="14" max="16384" width="9.125" style="74" customWidth="1"/>
  </cols>
  <sheetData>
    <row r="1" spans="1:12" ht="15">
      <c r="A1" s="156" t="s">
        <v>288</v>
      </c>
      <c r="B1" s="156"/>
      <c r="C1" s="156"/>
      <c r="D1" s="156"/>
      <c r="E1" s="157"/>
      <c r="F1" s="158"/>
      <c r="G1" s="159"/>
      <c r="H1" s="159"/>
      <c r="I1" s="159"/>
      <c r="J1" s="159"/>
      <c r="K1" s="159"/>
      <c r="L1" s="159"/>
    </row>
    <row r="2" spans="1:12" ht="12.75">
      <c r="A2" s="160"/>
      <c r="B2" s="160"/>
      <c r="C2" s="160"/>
      <c r="D2" s="160"/>
      <c r="E2" s="161"/>
      <c r="F2" s="74" t="s">
        <v>130</v>
      </c>
      <c r="G2" s="123"/>
      <c r="H2" s="123"/>
      <c r="I2" s="123"/>
      <c r="J2" s="123"/>
      <c r="K2" s="123"/>
      <c r="L2" s="123"/>
    </row>
    <row r="3" ht="12">
      <c r="A3" s="127"/>
    </row>
    <row r="4" spans="1:18" ht="12">
      <c r="A4" s="151"/>
      <c r="B4" s="162" t="s">
        <v>1</v>
      </c>
      <c r="C4" s="403"/>
      <c r="D4" s="229" t="s">
        <v>305</v>
      </c>
      <c r="E4" s="128" t="s">
        <v>76</v>
      </c>
      <c r="F4" s="128" t="s">
        <v>79</v>
      </c>
      <c r="G4" s="399" t="s">
        <v>317</v>
      </c>
      <c r="H4" s="399" t="s">
        <v>318</v>
      </c>
      <c r="I4" s="399" t="s">
        <v>319</v>
      </c>
      <c r="J4" s="399" t="s">
        <v>320</v>
      </c>
      <c r="K4" s="399" t="s">
        <v>322</v>
      </c>
      <c r="L4" s="399"/>
      <c r="M4" s="93" t="s">
        <v>3</v>
      </c>
      <c r="N4" s="127"/>
      <c r="O4" s="127"/>
      <c r="P4" s="127"/>
      <c r="Q4" s="127"/>
      <c r="R4" s="150"/>
    </row>
    <row r="5" spans="1:18" ht="30" customHeight="1">
      <c r="A5" s="151"/>
      <c r="B5" s="164" t="s">
        <v>2</v>
      </c>
      <c r="C5" s="400"/>
      <c r="D5" s="230" t="s">
        <v>306</v>
      </c>
      <c r="E5" s="134" t="s">
        <v>77</v>
      </c>
      <c r="F5" s="134" t="s">
        <v>78</v>
      </c>
      <c r="G5" s="400"/>
      <c r="H5" s="400"/>
      <c r="I5" s="400"/>
      <c r="J5" s="400"/>
      <c r="K5" s="400"/>
      <c r="L5" s="400"/>
      <c r="M5" s="95" t="s">
        <v>80</v>
      </c>
      <c r="N5" s="127"/>
      <c r="O5" s="99"/>
      <c r="P5" s="99"/>
      <c r="Q5" s="99"/>
      <c r="R5" s="99"/>
    </row>
    <row r="6" spans="1:13" ht="12.75">
      <c r="A6" s="150"/>
      <c r="B6" s="389" t="s">
        <v>89</v>
      </c>
      <c r="C6" s="395"/>
      <c r="D6" s="228"/>
      <c r="E6" s="114"/>
      <c r="F6" s="114"/>
      <c r="G6" s="114"/>
      <c r="H6" s="114"/>
      <c r="I6" s="114"/>
      <c r="J6" s="114"/>
      <c r="K6" s="114"/>
      <c r="L6" s="114"/>
      <c r="M6" s="77"/>
    </row>
    <row r="7" spans="1:13" ht="12">
      <c r="A7" s="150"/>
      <c r="B7" s="114" t="s">
        <v>59</v>
      </c>
      <c r="C7" s="140">
        <v>2940</v>
      </c>
      <c r="D7" s="140">
        <v>245</v>
      </c>
      <c r="E7" s="168">
        <f>C7*D7/11</f>
        <v>65481.818181818184</v>
      </c>
      <c r="F7" s="114">
        <f>F33</f>
        <v>27426.95</v>
      </c>
      <c r="G7" s="114">
        <v>46780</v>
      </c>
      <c r="H7" s="114">
        <v>46191.6</v>
      </c>
      <c r="I7" s="114">
        <v>9040</v>
      </c>
      <c r="J7" s="114">
        <v>1944</v>
      </c>
      <c r="K7" s="114">
        <v>10000</v>
      </c>
      <c r="L7" s="114"/>
      <c r="M7" s="248">
        <f>E7+F7+G7+H7+I7+J7+K7+L7</f>
        <v>206864.3681818182</v>
      </c>
    </row>
    <row r="8" spans="1:19" ht="12">
      <c r="A8" s="150"/>
      <c r="B8" s="114" t="s">
        <v>9</v>
      </c>
      <c r="C8" s="140">
        <v>1000</v>
      </c>
      <c r="D8" s="140">
        <v>245</v>
      </c>
      <c r="E8" s="168">
        <f>C8*D8/12</f>
        <v>20416.666666666668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10000</v>
      </c>
      <c r="L8" s="114"/>
      <c r="M8" s="248">
        <f>E8+F8+G8+H8+I8+J8+K8+L8</f>
        <v>30416.666666666668</v>
      </c>
      <c r="S8" s="127"/>
    </row>
    <row r="9" spans="1:13" ht="12">
      <c r="A9" s="150"/>
      <c r="B9" s="75"/>
      <c r="C9" s="75"/>
      <c r="D9" s="75"/>
      <c r="E9" s="168"/>
      <c r="F9" s="114"/>
      <c r="G9" s="114"/>
      <c r="H9" s="114"/>
      <c r="I9" s="114"/>
      <c r="J9" s="114"/>
      <c r="K9" s="114"/>
      <c r="L9" s="114"/>
      <c r="M9" s="248"/>
    </row>
    <row r="10" spans="1:14" ht="12.75">
      <c r="A10" s="150"/>
      <c r="B10" s="75" t="s">
        <v>6</v>
      </c>
      <c r="C10" s="75">
        <f>SUM(C7:C9)</f>
        <v>3940</v>
      </c>
      <c r="D10" s="75"/>
      <c r="E10" s="249">
        <f>SUM(E6:E9)</f>
        <v>85898.48484848485</v>
      </c>
      <c r="F10" s="75">
        <f>SUM(F6:F9)</f>
        <v>27426.95</v>
      </c>
      <c r="G10" s="75">
        <f>SUM(G6:G9)</f>
        <v>46780</v>
      </c>
      <c r="H10" s="75">
        <f aca="true" t="shared" si="0" ref="H10:M10">SUM(H7:H9)</f>
        <v>46191.6</v>
      </c>
      <c r="I10" s="75">
        <f t="shared" si="0"/>
        <v>9040</v>
      </c>
      <c r="J10" s="75">
        <f t="shared" si="0"/>
        <v>1944</v>
      </c>
      <c r="K10" s="75">
        <f t="shared" si="0"/>
        <v>20000</v>
      </c>
      <c r="L10" s="75">
        <f t="shared" si="0"/>
        <v>0</v>
      </c>
      <c r="M10" s="77">
        <f t="shared" si="0"/>
        <v>237281.03484848485</v>
      </c>
      <c r="N10" s="123"/>
    </row>
    <row r="11" spans="1:2" ht="12">
      <c r="A11" s="150"/>
      <c r="B11" s="99"/>
    </row>
    <row r="12" spans="1:2" ht="12">
      <c r="A12" s="150"/>
      <c r="B12" s="99"/>
    </row>
    <row r="13" spans="1:6" ht="24" customHeight="1">
      <c r="A13" s="401" t="s">
        <v>156</v>
      </c>
      <c r="B13" s="402"/>
      <c r="C13" s="402"/>
      <c r="D13" s="402"/>
      <c r="E13" s="402"/>
      <c r="F13" s="402"/>
    </row>
    <row r="14" ht="12">
      <c r="B14" s="74" t="s">
        <v>90</v>
      </c>
    </row>
    <row r="16" spans="1:6" ht="12">
      <c r="A16" s="98"/>
      <c r="B16" s="98" t="s">
        <v>1</v>
      </c>
      <c r="C16" s="98" t="s">
        <v>81</v>
      </c>
      <c r="D16" s="98"/>
      <c r="E16" s="98" t="s">
        <v>82</v>
      </c>
      <c r="F16" s="98" t="s">
        <v>4</v>
      </c>
    </row>
    <row r="17" spans="1:6" ht="12">
      <c r="A17" s="98">
        <v>1</v>
      </c>
      <c r="B17" s="98" t="s">
        <v>114</v>
      </c>
      <c r="C17" s="98">
        <v>25</v>
      </c>
      <c r="D17" s="98"/>
      <c r="E17" s="98">
        <v>119.85</v>
      </c>
      <c r="F17" s="98">
        <f>C17*E17</f>
        <v>2996.25</v>
      </c>
    </row>
    <row r="18" spans="1:6" ht="12">
      <c r="A18" s="98">
        <v>2</v>
      </c>
      <c r="B18" s="98" t="s">
        <v>110</v>
      </c>
      <c r="C18" s="98">
        <v>35</v>
      </c>
      <c r="D18" s="98"/>
      <c r="E18" s="98">
        <v>119.85</v>
      </c>
      <c r="F18" s="98">
        <f aca="true" t="shared" si="1" ref="F18:F32">C18*E18</f>
        <v>4194.75</v>
      </c>
    </row>
    <row r="19" spans="1:6" ht="12">
      <c r="A19" s="98">
        <v>3</v>
      </c>
      <c r="B19" s="98" t="s">
        <v>109</v>
      </c>
      <c r="C19" s="98">
        <v>35</v>
      </c>
      <c r="D19" s="98"/>
      <c r="E19" s="98">
        <v>33.15</v>
      </c>
      <c r="F19" s="98">
        <f t="shared" si="1"/>
        <v>1160.25</v>
      </c>
    </row>
    <row r="20" spans="1:6" ht="12">
      <c r="A20" s="98">
        <v>4</v>
      </c>
      <c r="B20" s="98" t="s">
        <v>112</v>
      </c>
      <c r="C20" s="98">
        <v>35</v>
      </c>
      <c r="D20" s="98"/>
      <c r="E20" s="98">
        <v>119.85</v>
      </c>
      <c r="F20" s="98">
        <f t="shared" si="1"/>
        <v>4194.75</v>
      </c>
    </row>
    <row r="21" spans="1:6" ht="12">
      <c r="A21" s="98">
        <v>5</v>
      </c>
      <c r="B21" s="98" t="s">
        <v>115</v>
      </c>
      <c r="C21" s="98">
        <v>35</v>
      </c>
      <c r="D21" s="98"/>
      <c r="E21" s="98">
        <v>119.85</v>
      </c>
      <c r="F21" s="98">
        <f t="shared" si="1"/>
        <v>4194.75</v>
      </c>
    </row>
    <row r="22" spans="1:6" ht="12">
      <c r="A22" s="98">
        <v>6</v>
      </c>
      <c r="B22" s="98" t="s">
        <v>113</v>
      </c>
      <c r="C22" s="98">
        <v>35</v>
      </c>
      <c r="D22" s="98"/>
      <c r="E22" s="98">
        <v>33.15</v>
      </c>
      <c r="F22" s="98">
        <v>663.7</v>
      </c>
    </row>
    <row r="23" spans="1:6" ht="12">
      <c r="A23" s="98">
        <v>7</v>
      </c>
      <c r="B23" s="98" t="s">
        <v>116</v>
      </c>
      <c r="C23" s="98">
        <v>10</v>
      </c>
      <c r="D23" s="98"/>
      <c r="E23" s="98">
        <v>160</v>
      </c>
      <c r="F23" s="98">
        <f t="shared" si="1"/>
        <v>1600</v>
      </c>
    </row>
    <row r="24" spans="1:6" ht="12">
      <c r="A24" s="98">
        <v>8</v>
      </c>
      <c r="B24" s="98" t="s">
        <v>111</v>
      </c>
      <c r="C24" s="98">
        <v>10</v>
      </c>
      <c r="D24" s="98"/>
      <c r="E24" s="98">
        <v>170</v>
      </c>
      <c r="F24" s="98">
        <f t="shared" si="1"/>
        <v>1700</v>
      </c>
    </row>
    <row r="25" spans="1:6" ht="12">
      <c r="A25" s="98">
        <v>9</v>
      </c>
      <c r="B25" s="98" t="s">
        <v>105</v>
      </c>
      <c r="C25" s="98">
        <v>10</v>
      </c>
      <c r="D25" s="98"/>
      <c r="E25" s="98">
        <v>52</v>
      </c>
      <c r="F25" s="98">
        <f t="shared" si="1"/>
        <v>520</v>
      </c>
    </row>
    <row r="26" spans="1:6" ht="12">
      <c r="A26" s="98">
        <v>10</v>
      </c>
      <c r="B26" s="98" t="s">
        <v>117</v>
      </c>
      <c r="C26" s="98">
        <v>80</v>
      </c>
      <c r="D26" s="98"/>
      <c r="E26" s="98">
        <v>18</v>
      </c>
      <c r="F26" s="98">
        <f t="shared" si="1"/>
        <v>1440</v>
      </c>
    </row>
    <row r="27" spans="1:6" ht="12">
      <c r="A27" s="98">
        <v>11</v>
      </c>
      <c r="B27" s="98" t="s">
        <v>118</v>
      </c>
      <c r="C27" s="98">
        <v>100</v>
      </c>
      <c r="D27" s="98"/>
      <c r="E27" s="98">
        <v>18</v>
      </c>
      <c r="F27" s="98">
        <f t="shared" si="1"/>
        <v>1800</v>
      </c>
    </row>
    <row r="28" spans="1:6" ht="12">
      <c r="A28" s="98">
        <v>12</v>
      </c>
      <c r="B28" s="98" t="s">
        <v>106</v>
      </c>
      <c r="C28" s="98">
        <v>35</v>
      </c>
      <c r="D28" s="98"/>
      <c r="E28" s="98">
        <v>7.5</v>
      </c>
      <c r="F28" s="98">
        <f t="shared" si="1"/>
        <v>262.5</v>
      </c>
    </row>
    <row r="29" spans="1:6" ht="12">
      <c r="A29" s="98">
        <v>13</v>
      </c>
      <c r="B29" s="98" t="s">
        <v>107</v>
      </c>
      <c r="C29" s="98">
        <v>25</v>
      </c>
      <c r="D29" s="98"/>
      <c r="E29" s="98">
        <v>35</v>
      </c>
      <c r="F29" s="98">
        <f t="shared" si="1"/>
        <v>875</v>
      </c>
    </row>
    <row r="30" spans="1:6" ht="12">
      <c r="A30" s="98">
        <v>14</v>
      </c>
      <c r="B30" s="98" t="s">
        <v>108</v>
      </c>
      <c r="C30" s="98">
        <v>25</v>
      </c>
      <c r="D30" s="98"/>
      <c r="E30" s="98">
        <v>35</v>
      </c>
      <c r="F30" s="98">
        <f t="shared" si="1"/>
        <v>875</v>
      </c>
    </row>
    <row r="31" spans="1:6" ht="12">
      <c r="A31" s="98">
        <v>15</v>
      </c>
      <c r="B31" s="98" t="s">
        <v>119</v>
      </c>
      <c r="C31" s="98">
        <v>10</v>
      </c>
      <c r="D31" s="98"/>
      <c r="E31" s="98">
        <v>25</v>
      </c>
      <c r="F31" s="98">
        <f t="shared" si="1"/>
        <v>250</v>
      </c>
    </row>
    <row r="32" spans="1:6" ht="12">
      <c r="A32" s="98">
        <v>16</v>
      </c>
      <c r="B32" s="81" t="s">
        <v>125</v>
      </c>
      <c r="C32" s="98">
        <v>14</v>
      </c>
      <c r="D32" s="98"/>
      <c r="E32" s="98">
        <v>50</v>
      </c>
      <c r="F32" s="98">
        <f t="shared" si="1"/>
        <v>700</v>
      </c>
    </row>
    <row r="33" spans="1:12" ht="12.75">
      <c r="A33" s="98"/>
      <c r="B33" s="77" t="s">
        <v>83</v>
      </c>
      <c r="C33" s="77"/>
      <c r="D33" s="77"/>
      <c r="E33" s="77"/>
      <c r="F33" s="77">
        <f>SUM(F17:F32)</f>
        <v>27426.95</v>
      </c>
      <c r="G33" s="127"/>
      <c r="H33" s="127"/>
      <c r="I33" s="127"/>
      <c r="J33" s="127"/>
      <c r="K33" s="127"/>
      <c r="L33" s="127"/>
    </row>
    <row r="34" spans="1:12" ht="12.75">
      <c r="A34" s="127"/>
      <c r="B34" s="105"/>
      <c r="C34" s="105"/>
      <c r="D34" s="105"/>
      <c r="E34" s="105"/>
      <c r="F34" s="105"/>
      <c r="G34" s="127"/>
      <c r="H34" s="127"/>
      <c r="I34" s="127"/>
      <c r="J34" s="127"/>
      <c r="K34" s="127"/>
      <c r="L34" s="127"/>
    </row>
    <row r="35" spans="7:12" ht="15" customHeight="1">
      <c r="G35" s="127"/>
      <c r="H35" s="127"/>
      <c r="I35" s="127"/>
      <c r="J35" s="127"/>
      <c r="K35" s="127"/>
      <c r="L35" s="127"/>
    </row>
    <row r="36" spans="2:12" ht="12">
      <c r="B36" s="74" t="s">
        <v>84</v>
      </c>
      <c r="E36" s="12" t="s">
        <v>124</v>
      </c>
      <c r="G36" s="127"/>
      <c r="H36" s="127"/>
      <c r="I36" s="127"/>
      <c r="J36" s="127"/>
      <c r="K36" s="127"/>
      <c r="L36" s="127"/>
    </row>
    <row r="37" spans="7:12" ht="12">
      <c r="G37" s="127"/>
      <c r="H37" s="127"/>
      <c r="I37" s="127"/>
      <c r="J37" s="127"/>
      <c r="K37" s="127"/>
      <c r="L37" s="127"/>
    </row>
    <row r="38" spans="7:12" ht="12">
      <c r="G38" s="127"/>
      <c r="H38" s="127"/>
      <c r="I38" s="127"/>
      <c r="J38" s="127"/>
      <c r="K38" s="127"/>
      <c r="L38" s="127"/>
    </row>
    <row r="39" spans="2:5" ht="12">
      <c r="B39" s="74" t="s">
        <v>91</v>
      </c>
      <c r="E39" s="151" t="s">
        <v>102</v>
      </c>
    </row>
  </sheetData>
  <sheetProtection/>
  <mergeCells count="9">
    <mergeCell ref="K4:K5"/>
    <mergeCell ref="L4:L5"/>
    <mergeCell ref="J4:J5"/>
    <mergeCell ref="A13:F13"/>
    <mergeCell ref="B6:C6"/>
    <mergeCell ref="C4:C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20"/>
  <sheetViews>
    <sheetView zoomScalePageLayoutView="0" workbookViewId="0" topLeftCell="A1">
      <selection activeCell="I15" sqref="I15"/>
    </sheetView>
  </sheetViews>
  <sheetFormatPr defaultColWidth="9.125" defaultRowHeight="12.75"/>
  <cols>
    <col min="1" max="1" width="6.50390625" style="261" customWidth="1"/>
    <col min="2" max="2" width="13.875" style="261" hidden="1" customWidth="1"/>
    <col min="3" max="3" width="7.00390625" style="261" customWidth="1"/>
    <col min="4" max="4" width="24.00390625" style="261" customWidth="1"/>
    <col min="5" max="5" width="10.875" style="261" customWidth="1"/>
    <col min="6" max="6" width="13.50390625" style="261" customWidth="1"/>
    <col min="7" max="7" width="15.00390625" style="261" customWidth="1"/>
    <col min="8" max="8" width="14.125" style="261" customWidth="1"/>
    <col min="9" max="9" width="11.50390625" style="261" customWidth="1"/>
    <col min="10" max="10" width="9.125" style="261" customWidth="1"/>
    <col min="11" max="11" width="20.00390625" style="261" customWidth="1"/>
    <col min="12" max="12" width="2.875" style="261" customWidth="1"/>
    <col min="13" max="13" width="13.50390625" style="261" customWidth="1"/>
    <col min="14" max="14" width="11.875" style="261" customWidth="1"/>
    <col min="15" max="16384" width="9.125" style="261" customWidth="1"/>
  </cols>
  <sheetData>
    <row r="2" spans="3:7" ht="12.75">
      <c r="C2" s="260" t="s">
        <v>307</v>
      </c>
      <c r="D2" s="260"/>
      <c r="E2" s="260"/>
      <c r="F2" s="260"/>
      <c r="G2" s="260"/>
    </row>
    <row r="3" spans="3:7" ht="12.75">
      <c r="C3" s="260"/>
      <c r="D3" s="260"/>
      <c r="E3" s="260"/>
      <c r="F3" s="260"/>
      <c r="G3" s="260"/>
    </row>
    <row r="4" spans="3:7" ht="12.75">
      <c r="C4" s="260"/>
      <c r="D4" s="260"/>
      <c r="E4" s="260"/>
      <c r="F4" s="260"/>
      <c r="G4" s="260"/>
    </row>
    <row r="5" spans="3:7" ht="12">
      <c r="C5" s="262" t="s">
        <v>1</v>
      </c>
      <c r="D5" s="263"/>
      <c r="E5" s="264"/>
      <c r="F5" s="265" t="s">
        <v>86</v>
      </c>
      <c r="G5" s="266"/>
    </row>
    <row r="6" spans="3:7" ht="21">
      <c r="C6" s="267" t="s">
        <v>2</v>
      </c>
      <c r="D6" s="268"/>
      <c r="E6" s="269" t="s">
        <v>120</v>
      </c>
      <c r="F6" s="270" t="s">
        <v>122</v>
      </c>
      <c r="G6" s="271" t="s">
        <v>83</v>
      </c>
    </row>
    <row r="7" spans="3:7" ht="12">
      <c r="C7" s="404" t="s">
        <v>89</v>
      </c>
      <c r="D7" s="405"/>
      <c r="E7" s="272"/>
      <c r="F7" s="273"/>
      <c r="G7" s="274"/>
    </row>
    <row r="8" spans="3:7" ht="12">
      <c r="C8" s="275" t="s">
        <v>85</v>
      </c>
      <c r="D8" s="276"/>
      <c r="E8" s="276">
        <v>1</v>
      </c>
      <c r="F8" s="273">
        <v>75000</v>
      </c>
      <c r="G8" s="274">
        <f>E8*F8</f>
        <v>75000</v>
      </c>
    </row>
    <row r="9" spans="3:7" ht="12">
      <c r="C9" s="275" t="s">
        <v>9</v>
      </c>
      <c r="D9" s="276"/>
      <c r="E9" s="276">
        <v>1</v>
      </c>
      <c r="F9" s="273">
        <v>55000</v>
      </c>
      <c r="G9" s="274">
        <f>E9*F9</f>
        <v>55000</v>
      </c>
    </row>
    <row r="10" spans="3:7" ht="12">
      <c r="C10" s="277"/>
      <c r="D10" s="278"/>
      <c r="E10" s="264"/>
      <c r="F10" s="279"/>
      <c r="G10" s="280"/>
    </row>
    <row r="11" spans="3:7" ht="12">
      <c r="C11" s="281" t="s">
        <v>6</v>
      </c>
      <c r="D11" s="282"/>
      <c r="E11" s="283"/>
      <c r="F11" s="283">
        <f>SUM(F7:F10)</f>
        <v>130000</v>
      </c>
      <c r="G11" s="284">
        <f>SUM(G7:G10)</f>
        <v>130000</v>
      </c>
    </row>
    <row r="12" spans="3:7" ht="12">
      <c r="C12" s="285" t="s">
        <v>87</v>
      </c>
      <c r="D12" s="285"/>
      <c r="E12" s="285"/>
      <c r="F12" s="285"/>
      <c r="G12" s="286"/>
    </row>
    <row r="16" spans="4:7" ht="12">
      <c r="D16" s="261" t="s">
        <v>67</v>
      </c>
      <c r="G16" s="278" t="s">
        <v>124</v>
      </c>
    </row>
    <row r="17" ht="12">
      <c r="G17" s="287"/>
    </row>
    <row r="18" ht="12">
      <c r="G18" s="288"/>
    </row>
    <row r="19" spans="4:7" ht="12">
      <c r="D19" s="261" t="s">
        <v>68</v>
      </c>
      <c r="G19" s="278" t="s">
        <v>102</v>
      </c>
    </row>
    <row r="20" ht="12">
      <c r="G20" s="289"/>
    </row>
  </sheetData>
  <sheetProtection/>
  <mergeCells count="1">
    <mergeCell ref="C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="60" zoomScalePageLayoutView="0" workbookViewId="0" topLeftCell="A1">
      <selection activeCell="L24" sqref="L24"/>
    </sheetView>
  </sheetViews>
  <sheetFormatPr defaultColWidth="9.125" defaultRowHeight="12.75"/>
  <cols>
    <col min="1" max="1" width="6.50390625" style="74" customWidth="1"/>
    <col min="2" max="2" width="9.125" style="74" customWidth="1"/>
    <col min="3" max="3" width="10.50390625" style="74" customWidth="1"/>
    <col min="4" max="4" width="13.25390625" style="74" customWidth="1"/>
    <col min="5" max="5" width="11.50390625" style="74" customWidth="1"/>
    <col min="6" max="6" width="11.25390625" style="74" customWidth="1"/>
    <col min="7" max="7" width="10.75390625" style="74" customWidth="1"/>
    <col min="8" max="8" width="11.125" style="74" customWidth="1"/>
    <col min="9" max="9" width="11.75390625" style="74" customWidth="1"/>
    <col min="10" max="16384" width="9.125" style="74" customWidth="1"/>
  </cols>
  <sheetData>
    <row r="1" spans="2:8" ht="12.75">
      <c r="B1" s="123" t="s">
        <v>308</v>
      </c>
      <c r="C1" s="123"/>
      <c r="D1" s="123"/>
      <c r="E1" s="123"/>
      <c r="F1" s="123"/>
      <c r="H1" s="127"/>
    </row>
    <row r="2" spans="2:8" ht="12.75">
      <c r="B2" s="123"/>
      <c r="C2" s="123"/>
      <c r="D2" s="123"/>
      <c r="E2" s="123"/>
      <c r="F2" s="123"/>
      <c r="H2" s="127"/>
    </row>
    <row r="3" spans="1:9" ht="12">
      <c r="A3" s="127"/>
      <c r="B3" s="75" t="s">
        <v>1</v>
      </c>
      <c r="C3" s="75"/>
      <c r="D3" s="93" t="s">
        <v>309</v>
      </c>
      <c r="E3" s="93" t="s">
        <v>53</v>
      </c>
      <c r="F3" s="93" t="s">
        <v>71</v>
      </c>
      <c r="G3" s="75" t="s">
        <v>323</v>
      </c>
      <c r="H3" s="93"/>
      <c r="I3" s="235" t="s">
        <v>51</v>
      </c>
    </row>
    <row r="4" spans="1:9" ht="12">
      <c r="A4" s="99"/>
      <c r="B4" s="75" t="s">
        <v>2</v>
      </c>
      <c r="C4" s="75"/>
      <c r="D4" s="93" t="s">
        <v>310</v>
      </c>
      <c r="E4" s="93" t="s">
        <v>131</v>
      </c>
      <c r="F4" s="75"/>
      <c r="G4" s="75"/>
      <c r="H4" s="93"/>
      <c r="I4" s="236" t="s">
        <v>52</v>
      </c>
    </row>
    <row r="5" spans="2:9" ht="12">
      <c r="B5" s="389" t="s">
        <v>89</v>
      </c>
      <c r="C5" s="395"/>
      <c r="D5" s="114"/>
      <c r="E5" s="166"/>
      <c r="F5" s="167"/>
      <c r="G5" s="98"/>
      <c r="H5" s="114"/>
      <c r="I5" s="98"/>
    </row>
    <row r="6" spans="2:9" ht="12">
      <c r="B6" s="406" t="s">
        <v>59</v>
      </c>
      <c r="C6" s="407"/>
      <c r="D6" s="114">
        <v>379</v>
      </c>
      <c r="E6" s="168">
        <v>58250</v>
      </c>
      <c r="F6" s="166">
        <v>40750</v>
      </c>
      <c r="G6" s="98">
        <v>118750</v>
      </c>
      <c r="H6" s="114"/>
      <c r="I6" s="166">
        <f>E6+F6+G6+H6</f>
        <v>217750</v>
      </c>
    </row>
    <row r="7" spans="2:9" ht="12">
      <c r="B7" s="406" t="s">
        <v>9</v>
      </c>
      <c r="C7" s="407"/>
      <c r="D7" s="114">
        <v>193</v>
      </c>
      <c r="E7" s="168">
        <v>46600</v>
      </c>
      <c r="F7" s="166">
        <v>23350</v>
      </c>
      <c r="G7" s="98">
        <v>235400</v>
      </c>
      <c r="H7" s="114"/>
      <c r="I7" s="166">
        <f>E7+F7+G7+H7</f>
        <v>305350</v>
      </c>
    </row>
    <row r="8" spans="2:9" ht="12">
      <c r="B8" s="408"/>
      <c r="C8" s="409"/>
      <c r="D8" s="114"/>
      <c r="E8" s="166"/>
      <c r="F8" s="167"/>
      <c r="G8" s="98"/>
      <c r="H8" s="114"/>
      <c r="I8" s="98"/>
    </row>
    <row r="9" spans="2:9" ht="12">
      <c r="B9" s="408" t="s">
        <v>6</v>
      </c>
      <c r="C9" s="409"/>
      <c r="D9" s="75">
        <f>SUM(D6:D8)</f>
        <v>572</v>
      </c>
      <c r="E9" s="167">
        <f>SUM(E5:E8)</f>
        <v>104850</v>
      </c>
      <c r="F9" s="167">
        <f>SUM(F6:F8)</f>
        <v>64100</v>
      </c>
      <c r="G9" s="75">
        <f>SUM(G6:G8)</f>
        <v>354150</v>
      </c>
      <c r="H9" s="75">
        <f>SUM(H6:H8)</f>
        <v>0</v>
      </c>
      <c r="I9" s="75">
        <f>SUM(I6:I8)</f>
        <v>523100</v>
      </c>
    </row>
    <row r="10" spans="2:9" ht="12">
      <c r="B10" s="233"/>
      <c r="C10" s="169"/>
      <c r="D10" s="169"/>
      <c r="E10" s="169"/>
      <c r="F10" s="169"/>
      <c r="G10" s="170"/>
      <c r="H10" s="99"/>
      <c r="I10" s="237"/>
    </row>
    <row r="11" spans="2:8" ht="12">
      <c r="B11" s="169"/>
      <c r="C11" s="169"/>
      <c r="D11" s="169"/>
      <c r="E11" s="171"/>
      <c r="F11" s="169"/>
      <c r="G11" s="172"/>
      <c r="H11" s="127"/>
    </row>
    <row r="12" spans="2:8" ht="12">
      <c r="B12" s="169"/>
      <c r="C12" s="169"/>
      <c r="D12" s="169"/>
      <c r="E12" s="171"/>
      <c r="F12" s="169"/>
      <c r="G12" s="172"/>
      <c r="H12" s="127"/>
    </row>
    <row r="13" spans="2:8" ht="12">
      <c r="B13" s="169"/>
      <c r="C13" s="169"/>
      <c r="D13" s="169"/>
      <c r="E13" s="171"/>
      <c r="F13" s="169"/>
      <c r="G13" s="172"/>
      <c r="H13" s="127"/>
    </row>
    <row r="14" spans="2:7" ht="12">
      <c r="B14" s="169"/>
      <c r="C14" s="169"/>
      <c r="D14" s="169"/>
      <c r="E14" s="171"/>
      <c r="F14" s="173"/>
      <c r="G14" s="172"/>
    </row>
    <row r="15" spans="2:7" ht="12">
      <c r="B15" s="169" t="s">
        <v>67</v>
      </c>
      <c r="C15" s="169"/>
      <c r="D15" s="169"/>
      <c r="E15" s="151" t="s">
        <v>124</v>
      </c>
      <c r="F15" s="234"/>
      <c r="G15" s="238"/>
    </row>
    <row r="16" spans="2:6" ht="12">
      <c r="B16" s="169"/>
      <c r="C16" s="169"/>
      <c r="D16" s="169"/>
      <c r="E16" s="173"/>
      <c r="F16" s="239"/>
    </row>
    <row r="17" ht="12">
      <c r="G17" s="127"/>
    </row>
    <row r="18" spans="2:7" ht="12">
      <c r="B18" s="74" t="s">
        <v>68</v>
      </c>
      <c r="E18" s="151" t="s">
        <v>102</v>
      </c>
      <c r="G18" s="127"/>
    </row>
    <row r="19" ht="12">
      <c r="G19" s="127"/>
    </row>
    <row r="20" ht="12">
      <c r="G20" s="127"/>
    </row>
  </sheetData>
  <sheetProtection/>
  <mergeCells count="5">
    <mergeCell ref="B6:C6"/>
    <mergeCell ref="B7:C7"/>
    <mergeCell ref="B8:C8"/>
    <mergeCell ref="B9:C9"/>
    <mergeCell ref="B5:C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="60" zoomScalePageLayoutView="0" workbookViewId="0" topLeftCell="A1">
      <selection activeCell="G7" sqref="G7"/>
    </sheetView>
  </sheetViews>
  <sheetFormatPr defaultColWidth="9.125" defaultRowHeight="12.75"/>
  <cols>
    <col min="1" max="1" width="6.50390625" style="74" customWidth="1"/>
    <col min="2" max="2" width="11.25390625" style="74" customWidth="1"/>
    <col min="3" max="3" width="15.75390625" style="74" customWidth="1"/>
    <col min="4" max="4" width="14.25390625" style="74" customWidth="1"/>
    <col min="5" max="5" width="12.00390625" style="74" customWidth="1"/>
    <col min="6" max="6" width="11.25390625" style="74" customWidth="1"/>
    <col min="7" max="7" width="9.125" style="74" customWidth="1"/>
    <col min="8" max="8" width="10.50390625" style="74" customWidth="1"/>
    <col min="9" max="9" width="9.125" style="74" customWidth="1"/>
    <col min="10" max="10" width="13.50390625" style="74" customWidth="1"/>
    <col min="11" max="16384" width="9.125" style="74" customWidth="1"/>
  </cols>
  <sheetData>
    <row r="1" spans="2:8" ht="12.75">
      <c r="B1" s="123" t="s">
        <v>289</v>
      </c>
      <c r="C1" s="123"/>
      <c r="D1" s="123"/>
      <c r="E1" s="123"/>
      <c r="F1" s="123"/>
      <c r="H1" s="127"/>
    </row>
    <row r="2" spans="2:8" ht="12.75">
      <c r="B2" s="123"/>
      <c r="C2" s="123"/>
      <c r="D2" s="123" t="s">
        <v>132</v>
      </c>
      <c r="E2" s="123"/>
      <c r="F2" s="123"/>
      <c r="H2" s="127"/>
    </row>
    <row r="3" spans="2:8" ht="12.75">
      <c r="B3" s="123"/>
      <c r="C3" s="123"/>
      <c r="D3" s="123"/>
      <c r="E3" s="123"/>
      <c r="F3" s="123"/>
      <c r="H3" s="127"/>
    </row>
    <row r="4" spans="1:8" ht="12">
      <c r="A4" s="127"/>
      <c r="B4" s="162" t="s">
        <v>1</v>
      </c>
      <c r="C4" s="163"/>
      <c r="D4" s="174" t="s">
        <v>5</v>
      </c>
      <c r="E4" s="163" t="s">
        <v>14</v>
      </c>
      <c r="F4" s="174" t="s">
        <v>4</v>
      </c>
      <c r="G4" s="174" t="s">
        <v>49</v>
      </c>
      <c r="H4" s="133" t="s">
        <v>51</v>
      </c>
    </row>
    <row r="5" spans="1:8" ht="12">
      <c r="A5" s="99"/>
      <c r="B5" s="164" t="s">
        <v>2</v>
      </c>
      <c r="C5" s="165"/>
      <c r="D5" s="175" t="s">
        <v>69</v>
      </c>
      <c r="E5" s="165" t="s">
        <v>8</v>
      </c>
      <c r="F5" s="175" t="s">
        <v>7</v>
      </c>
      <c r="G5" s="175" t="s">
        <v>50</v>
      </c>
      <c r="H5" s="176" t="s">
        <v>52</v>
      </c>
    </row>
    <row r="6" spans="2:8" ht="12">
      <c r="B6" s="389" t="s">
        <v>89</v>
      </c>
      <c r="C6" s="395"/>
      <c r="D6" s="114"/>
      <c r="E6" s="166"/>
      <c r="F6" s="167"/>
      <c r="G6" s="114"/>
      <c r="H6" s="166"/>
    </row>
    <row r="7" spans="2:8" ht="12">
      <c r="B7" s="406" t="s">
        <v>9</v>
      </c>
      <c r="C7" s="407"/>
      <c r="D7" s="193">
        <v>197</v>
      </c>
      <c r="E7" s="168">
        <v>82.71</v>
      </c>
      <c r="F7" s="166">
        <f>D7*E7*200</f>
        <v>3258774</v>
      </c>
      <c r="G7" s="114">
        <v>1970000</v>
      </c>
      <c r="H7" s="166">
        <f>F7-G7</f>
        <v>1288774</v>
      </c>
    </row>
    <row r="8" spans="2:8" ht="12">
      <c r="B8" s="415"/>
      <c r="C8" s="416"/>
      <c r="D8" s="114"/>
      <c r="E8" s="168"/>
      <c r="F8" s="166"/>
      <c r="G8" s="114"/>
      <c r="H8" s="166"/>
    </row>
    <row r="9" spans="2:8" ht="12">
      <c r="B9" s="145" t="s">
        <v>6</v>
      </c>
      <c r="C9" s="177"/>
      <c r="D9" s="75">
        <f>SUM(D6:D8)</f>
        <v>197</v>
      </c>
      <c r="E9" s="177"/>
      <c r="F9" s="167">
        <f>F7</f>
        <v>3258774</v>
      </c>
      <c r="G9" s="93">
        <f>G7</f>
        <v>1970000</v>
      </c>
      <c r="H9" s="178">
        <f>SUM(H6:H8)</f>
        <v>1288774</v>
      </c>
    </row>
    <row r="10" spans="2:8" ht="12">
      <c r="B10" s="169"/>
      <c r="C10" s="169"/>
      <c r="D10" s="169"/>
      <c r="E10" s="169"/>
      <c r="F10" s="169"/>
      <c r="G10" s="170"/>
      <c r="H10" s="99"/>
    </row>
    <row r="11" spans="2:8" ht="12">
      <c r="B11" s="169"/>
      <c r="C11" s="169"/>
      <c r="D11" s="169"/>
      <c r="E11" s="171"/>
      <c r="F11" s="169"/>
      <c r="G11" s="172"/>
      <c r="H11" s="127"/>
    </row>
    <row r="12" spans="1:10" ht="12.75">
      <c r="A12" s="197"/>
      <c r="B12" s="410" t="s">
        <v>1</v>
      </c>
      <c r="C12" s="417"/>
      <c r="D12" s="410" t="s">
        <v>138</v>
      </c>
      <c r="E12" s="410" t="s">
        <v>123</v>
      </c>
      <c r="F12" s="410" t="s">
        <v>139</v>
      </c>
      <c r="G12" s="410" t="s">
        <v>140</v>
      </c>
      <c r="H12" s="410" t="s">
        <v>141</v>
      </c>
      <c r="I12" s="410" t="s">
        <v>142</v>
      </c>
      <c r="J12" s="410" t="s">
        <v>143</v>
      </c>
    </row>
    <row r="13" spans="1:10" ht="12.75">
      <c r="A13" s="197"/>
      <c r="B13" s="411"/>
      <c r="C13" s="418"/>
      <c r="D13" s="411"/>
      <c r="E13" s="411"/>
      <c r="F13" s="411"/>
      <c r="G13" s="411"/>
      <c r="H13" s="411"/>
      <c r="I13" s="411"/>
      <c r="J13" s="411"/>
    </row>
    <row r="14" spans="1:10" ht="12.75">
      <c r="A14" s="197"/>
      <c r="B14" s="412"/>
      <c r="C14" s="419"/>
      <c r="D14" s="412"/>
      <c r="E14" s="412"/>
      <c r="F14" s="412"/>
      <c r="G14" s="412"/>
      <c r="H14" s="412"/>
      <c r="I14" s="412"/>
      <c r="J14" s="412"/>
    </row>
    <row r="15" spans="1:10" ht="14.25">
      <c r="A15" s="197"/>
      <c r="B15" s="413" t="s">
        <v>89</v>
      </c>
      <c r="C15" s="198" t="s">
        <v>70</v>
      </c>
      <c r="D15" s="199">
        <v>48</v>
      </c>
      <c r="E15" s="199"/>
      <c r="F15" s="199"/>
      <c r="G15" s="199"/>
      <c r="H15" s="199">
        <v>65.07</v>
      </c>
      <c r="I15" s="199">
        <v>165</v>
      </c>
      <c r="J15" s="200">
        <f>D15*H15*I15</f>
        <v>515354.39999999997</v>
      </c>
    </row>
    <row r="16" spans="1:10" ht="15" customHeight="1">
      <c r="A16" s="197"/>
      <c r="B16" s="414"/>
      <c r="C16" s="198" t="s">
        <v>144</v>
      </c>
      <c r="D16" s="199">
        <v>117</v>
      </c>
      <c r="E16" s="199"/>
      <c r="F16" s="199"/>
      <c r="G16" s="199"/>
      <c r="H16" s="199">
        <v>65.07</v>
      </c>
      <c r="I16" s="199">
        <v>204</v>
      </c>
      <c r="J16" s="200">
        <f>D16*H16*I16</f>
        <v>1553090.76</v>
      </c>
    </row>
    <row r="17" spans="1:10" ht="14.25">
      <c r="A17" s="197"/>
      <c r="B17" s="414"/>
      <c r="C17" s="198" t="s">
        <v>154</v>
      </c>
      <c r="D17" s="199"/>
      <c r="E17" s="199"/>
      <c r="F17" s="199"/>
      <c r="G17" s="199"/>
      <c r="H17" s="199"/>
      <c r="I17" s="199"/>
      <c r="J17" s="200"/>
    </row>
    <row r="18" spans="1:10" ht="14.25">
      <c r="A18" s="197"/>
      <c r="B18" s="414"/>
      <c r="C18" s="221" t="s">
        <v>6</v>
      </c>
      <c r="D18" s="225">
        <f>SUM(D15:D17)</f>
        <v>165</v>
      </c>
      <c r="E18" s="225">
        <f>SUM(E15:E17)</f>
        <v>0</v>
      </c>
      <c r="F18" s="225">
        <f>SUM(F15:F17)</f>
        <v>0</v>
      </c>
      <c r="G18" s="225">
        <f>SUM(G15:G17)</f>
        <v>0</v>
      </c>
      <c r="H18" s="225"/>
      <c r="I18" s="225"/>
      <c r="J18" s="222">
        <f>SUM(J15:J17)</f>
        <v>2068445.16</v>
      </c>
    </row>
    <row r="19" spans="1:14" ht="14.25">
      <c r="A19" s="197"/>
      <c r="B19" s="414"/>
      <c r="C19" s="198" t="s">
        <v>147</v>
      </c>
      <c r="D19" s="199">
        <f>E19+F19+G19</f>
        <v>0</v>
      </c>
      <c r="E19" s="199"/>
      <c r="F19" s="199"/>
      <c r="G19" s="199"/>
      <c r="H19" s="199">
        <v>110.07</v>
      </c>
      <c r="I19" s="199">
        <v>165</v>
      </c>
      <c r="J19" s="200">
        <f>D19*H19*I19</f>
        <v>0</v>
      </c>
      <c r="N19" s="25"/>
    </row>
    <row r="20" spans="1:10" ht="14.25">
      <c r="A20" s="197"/>
      <c r="B20" s="414"/>
      <c r="C20" s="198" t="s">
        <v>148</v>
      </c>
      <c r="D20" s="199">
        <f aca="true" t="shared" si="0" ref="D20:D27">E20+F20+G20</f>
        <v>2</v>
      </c>
      <c r="E20" s="199">
        <v>2</v>
      </c>
      <c r="F20" s="199"/>
      <c r="G20" s="199"/>
      <c r="H20" s="199">
        <v>110.07</v>
      </c>
      <c r="I20" s="199">
        <v>204</v>
      </c>
      <c r="J20" s="200">
        <f aca="true" t="shared" si="1" ref="J20:J27">D20*H20*I20</f>
        <v>44908.56</v>
      </c>
    </row>
    <row r="21" spans="1:10" ht="14.25">
      <c r="A21" s="197"/>
      <c r="B21" s="414"/>
      <c r="C21" s="198" t="s">
        <v>145</v>
      </c>
      <c r="D21" s="199">
        <f t="shared" si="0"/>
        <v>4</v>
      </c>
      <c r="E21" s="199">
        <v>4</v>
      </c>
      <c r="F21" s="199"/>
      <c r="G21" s="199"/>
      <c r="H21" s="199">
        <v>110.07</v>
      </c>
      <c r="I21" s="199">
        <v>210</v>
      </c>
      <c r="J21" s="200">
        <f t="shared" si="1"/>
        <v>92458.79999999999</v>
      </c>
    </row>
    <row r="22" spans="1:10" ht="14.25">
      <c r="A22" s="197"/>
      <c r="B22" s="414"/>
      <c r="C22" s="198" t="s">
        <v>151</v>
      </c>
      <c r="D22" s="199">
        <f t="shared" si="0"/>
        <v>0</v>
      </c>
      <c r="E22" s="199"/>
      <c r="F22" s="199"/>
      <c r="G22" s="199"/>
      <c r="H22" s="200">
        <v>61.2</v>
      </c>
      <c r="I22" s="199">
        <v>165</v>
      </c>
      <c r="J22" s="200">
        <f t="shared" si="1"/>
        <v>0</v>
      </c>
    </row>
    <row r="23" spans="1:10" ht="14.25">
      <c r="A23" s="197"/>
      <c r="B23" s="414"/>
      <c r="C23" s="198" t="s">
        <v>152</v>
      </c>
      <c r="D23" s="199">
        <f t="shared" si="0"/>
        <v>0</v>
      </c>
      <c r="E23" s="199"/>
      <c r="F23" s="199"/>
      <c r="G23" s="199"/>
      <c r="H23" s="200">
        <v>61.2</v>
      </c>
      <c r="I23" s="199">
        <v>204</v>
      </c>
      <c r="J23" s="200">
        <f t="shared" si="1"/>
        <v>0</v>
      </c>
    </row>
    <row r="24" spans="1:10" ht="14.25">
      <c r="A24" s="197"/>
      <c r="B24" s="414"/>
      <c r="C24" s="198" t="s">
        <v>153</v>
      </c>
      <c r="D24" s="199">
        <f t="shared" si="0"/>
        <v>70</v>
      </c>
      <c r="E24" s="199"/>
      <c r="F24" s="199">
        <v>70</v>
      </c>
      <c r="G24" s="199"/>
      <c r="H24" s="200">
        <v>61.2</v>
      </c>
      <c r="I24" s="199">
        <v>210</v>
      </c>
      <c r="J24" s="200">
        <f t="shared" si="1"/>
        <v>899640</v>
      </c>
    </row>
    <row r="25" spans="1:10" ht="14.25">
      <c r="A25" s="197"/>
      <c r="B25" s="414"/>
      <c r="C25" s="198" t="s">
        <v>149</v>
      </c>
      <c r="D25" s="199">
        <f t="shared" si="0"/>
        <v>2</v>
      </c>
      <c r="E25" s="199"/>
      <c r="F25" s="199"/>
      <c r="G25" s="199">
        <v>2</v>
      </c>
      <c r="H25" s="199">
        <v>110.07</v>
      </c>
      <c r="I25" s="199">
        <v>165</v>
      </c>
      <c r="J25" s="200">
        <f t="shared" si="1"/>
        <v>36323.1</v>
      </c>
    </row>
    <row r="26" spans="1:10" ht="14.25">
      <c r="A26" s="197"/>
      <c r="B26" s="414"/>
      <c r="C26" s="198" t="s">
        <v>150</v>
      </c>
      <c r="D26" s="199">
        <f t="shared" si="0"/>
        <v>4</v>
      </c>
      <c r="E26" s="199"/>
      <c r="F26" s="199"/>
      <c r="G26" s="199">
        <v>4</v>
      </c>
      <c r="H26" s="199">
        <v>110.07</v>
      </c>
      <c r="I26" s="199">
        <v>204</v>
      </c>
      <c r="J26" s="200">
        <f t="shared" si="1"/>
        <v>89817.12</v>
      </c>
    </row>
    <row r="27" spans="1:10" ht="14.25">
      <c r="A27" s="197"/>
      <c r="B27" s="414"/>
      <c r="C27" s="198" t="s">
        <v>146</v>
      </c>
      <c r="D27" s="199">
        <f t="shared" si="0"/>
        <v>3</v>
      </c>
      <c r="E27" s="199"/>
      <c r="F27" s="199"/>
      <c r="G27" s="199">
        <v>3</v>
      </c>
      <c r="H27" s="199">
        <v>110.07</v>
      </c>
      <c r="I27" s="199">
        <v>210</v>
      </c>
      <c r="J27" s="200">
        <f t="shared" si="1"/>
        <v>69344.09999999999</v>
      </c>
    </row>
    <row r="28" spans="1:10" s="204" customFormat="1" ht="13.5">
      <c r="A28" s="201"/>
      <c r="B28" s="400"/>
      <c r="C28" s="202" t="s">
        <v>6</v>
      </c>
      <c r="D28" s="202">
        <f>SUM(D19:D27)</f>
        <v>85</v>
      </c>
      <c r="E28" s="202">
        <f>SUM(E19:E27)</f>
        <v>6</v>
      </c>
      <c r="F28" s="202">
        <f>SUM(F19:F27)</f>
        <v>70</v>
      </c>
      <c r="G28" s="202">
        <f>SUM(G19:G27)</f>
        <v>9</v>
      </c>
      <c r="H28" s="202"/>
      <c r="I28" s="202"/>
      <c r="J28" s="203">
        <f>SUM(J19:J27)</f>
        <v>1232491.6800000002</v>
      </c>
    </row>
    <row r="29" spans="2:10" ht="24.75" customHeight="1">
      <c r="B29" s="75"/>
      <c r="C29" s="224" t="s">
        <v>155</v>
      </c>
      <c r="D29" s="75">
        <f>D18+D28</f>
        <v>250</v>
      </c>
      <c r="E29" s="75">
        <f>E18+E28</f>
        <v>6</v>
      </c>
      <c r="F29" s="75">
        <f>F18+F28</f>
        <v>70</v>
      </c>
      <c r="G29" s="75">
        <f>G18+G28</f>
        <v>9</v>
      </c>
      <c r="H29" s="223"/>
      <c r="I29" s="98"/>
      <c r="J29" s="226">
        <f>J18+J28</f>
        <v>3300936.84</v>
      </c>
    </row>
    <row r="30" spans="2:8" ht="12">
      <c r="B30" s="151"/>
      <c r="C30" s="151"/>
      <c r="D30" s="151"/>
      <c r="E30" s="151"/>
      <c r="F30" s="179"/>
      <c r="G30" s="180"/>
      <c r="H30" s="180"/>
    </row>
    <row r="32" spans="2:7" ht="12">
      <c r="B32" s="74" t="s">
        <v>56</v>
      </c>
      <c r="F32" s="12" t="s">
        <v>124</v>
      </c>
      <c r="G32" s="127"/>
    </row>
    <row r="33" ht="12">
      <c r="G33" s="127"/>
    </row>
    <row r="34" ht="12">
      <c r="G34" s="127"/>
    </row>
    <row r="35" spans="2:7" ht="12">
      <c r="B35" s="74" t="s">
        <v>57</v>
      </c>
      <c r="F35" s="151" t="s">
        <v>102</v>
      </c>
      <c r="G35" s="127"/>
    </row>
    <row r="36" ht="12">
      <c r="G36" s="127"/>
    </row>
  </sheetData>
  <sheetProtection/>
  <mergeCells count="13">
    <mergeCell ref="J12:J14"/>
    <mergeCell ref="B6:C6"/>
    <mergeCell ref="B7:C7"/>
    <mergeCell ref="B8:C8"/>
    <mergeCell ref="B12:B14"/>
    <mergeCell ref="C12:C14"/>
    <mergeCell ref="D12:D14"/>
    <mergeCell ref="E12:E14"/>
    <mergeCell ref="F12:F14"/>
    <mergeCell ref="G12:G14"/>
    <mergeCell ref="H12:H14"/>
    <mergeCell ref="I12:I14"/>
    <mergeCell ref="B15:B28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0"/>
  <sheetViews>
    <sheetView view="pageBreakPreview" zoomScale="60" zoomScalePageLayoutView="0" workbookViewId="0" topLeftCell="C1">
      <pane xSplit="17700" topLeftCell="AF1" activePane="topLeft" state="split"/>
      <selection pane="topLeft" activeCell="J25" sqref="J25"/>
      <selection pane="topRight" activeCell="O1" sqref="O1"/>
    </sheetView>
  </sheetViews>
  <sheetFormatPr defaultColWidth="9.00390625" defaultRowHeight="12.75"/>
  <cols>
    <col min="1" max="1" width="5.75390625" style="0" customWidth="1"/>
    <col min="2" max="2" width="3.75390625" style="0" customWidth="1"/>
    <col min="3" max="3" width="25.125" style="0" customWidth="1"/>
    <col min="4" max="4" width="15.75390625" style="74" customWidth="1"/>
    <col min="5" max="5" width="19.25390625" style="0" customWidth="1"/>
  </cols>
  <sheetData>
    <row r="2" spans="3:8" ht="12.75">
      <c r="C2" s="25" t="s">
        <v>290</v>
      </c>
      <c r="H2" s="25"/>
    </row>
    <row r="3" ht="12">
      <c r="B3" s="20"/>
    </row>
    <row r="4" spans="2:5" ht="12.75">
      <c r="B4" s="47" t="s">
        <v>0</v>
      </c>
      <c r="C4" s="9" t="s">
        <v>1</v>
      </c>
      <c r="D4" s="130"/>
      <c r="E4" s="1" t="s">
        <v>46</v>
      </c>
    </row>
    <row r="5" spans="2:5" ht="12.75">
      <c r="B5" s="67" t="s">
        <v>12</v>
      </c>
      <c r="C5" s="13" t="s">
        <v>47</v>
      </c>
      <c r="D5" s="99"/>
      <c r="E5" s="39" t="s">
        <v>64</v>
      </c>
    </row>
    <row r="6" spans="2:5" ht="12.75">
      <c r="B6" s="57"/>
      <c r="C6" s="16"/>
      <c r="D6" s="135"/>
      <c r="E6" s="3"/>
    </row>
    <row r="7" spans="2:5" ht="12.75">
      <c r="B7" s="18"/>
      <c r="C7" s="26"/>
      <c r="D7" s="93"/>
      <c r="E7" s="8"/>
    </row>
    <row r="8" spans="2:5" s="74" customFormat="1" ht="13.5" customHeight="1">
      <c r="B8" s="76">
        <v>1</v>
      </c>
      <c r="C8" s="77" t="s">
        <v>60</v>
      </c>
      <c r="D8" s="78" t="s">
        <v>63</v>
      </c>
      <c r="E8" s="79"/>
    </row>
    <row r="9" spans="2:5" s="74" customFormat="1" ht="12" hidden="1">
      <c r="B9" s="80"/>
      <c r="C9" s="81" t="s">
        <v>61</v>
      </c>
      <c r="D9" s="82"/>
      <c r="E9" s="83"/>
    </row>
    <row r="10" spans="2:5" s="74" customFormat="1" ht="12" hidden="1">
      <c r="B10" s="80"/>
      <c r="C10" s="81"/>
      <c r="D10" s="82"/>
      <c r="E10" s="83"/>
    </row>
    <row r="11" spans="2:5" s="74" customFormat="1" ht="12" hidden="1">
      <c r="B11" s="80"/>
      <c r="C11" s="81"/>
      <c r="D11" s="82"/>
      <c r="E11" s="83"/>
    </row>
    <row r="12" spans="2:11" s="74" customFormat="1" ht="12">
      <c r="B12" s="80"/>
      <c r="C12" s="81" t="s">
        <v>61</v>
      </c>
      <c r="D12" s="80">
        <v>9889175</v>
      </c>
      <c r="E12" s="83">
        <f>D12*2.2%</f>
        <v>217561.85000000003</v>
      </c>
      <c r="H12" s="195"/>
      <c r="K12" s="195"/>
    </row>
    <row r="13" spans="2:11" s="74" customFormat="1" ht="12">
      <c r="B13" s="80"/>
      <c r="C13" s="81" t="s">
        <v>62</v>
      </c>
      <c r="D13" s="80">
        <v>5647900</v>
      </c>
      <c r="E13" s="83">
        <f>D13*2.2%</f>
        <v>124253.80000000002</v>
      </c>
      <c r="K13" s="195"/>
    </row>
    <row r="14" spans="2:5" s="74" customFormat="1" ht="12.75">
      <c r="B14" s="80"/>
      <c r="C14" s="243" t="s">
        <v>65</v>
      </c>
      <c r="D14" s="240">
        <f>SUM(D12:D13)</f>
        <v>15537075</v>
      </c>
      <c r="E14" s="244">
        <f>SUM(E12:E13)</f>
        <v>341815.65</v>
      </c>
    </row>
    <row r="15" spans="2:5" s="74" customFormat="1" ht="12.75">
      <c r="B15" s="76">
        <v>2</v>
      </c>
      <c r="C15" s="77" t="s">
        <v>121</v>
      </c>
      <c r="D15" s="78"/>
      <c r="E15" s="79"/>
    </row>
    <row r="16" spans="2:11" s="74" customFormat="1" ht="12">
      <c r="B16" s="80"/>
      <c r="C16" s="81" t="s">
        <v>61</v>
      </c>
      <c r="D16" s="241">
        <v>2327151</v>
      </c>
      <c r="E16" s="83">
        <f>D16*1.5%</f>
        <v>34907.265</v>
      </c>
      <c r="K16" s="195"/>
    </row>
    <row r="17" spans="2:11" s="74" customFormat="1" ht="12">
      <c r="B17" s="80"/>
      <c r="C17" s="81" t="s">
        <v>62</v>
      </c>
      <c r="D17" s="80">
        <v>1315785.42</v>
      </c>
      <c r="E17" s="83">
        <f>D17*1.5%</f>
        <v>19736.7813</v>
      </c>
      <c r="K17" s="195"/>
    </row>
    <row r="18" spans="2:5" s="74" customFormat="1" ht="12.75">
      <c r="B18" s="80"/>
      <c r="C18" s="243" t="s">
        <v>65</v>
      </c>
      <c r="D18" s="245">
        <f>SUM(D16:D17)</f>
        <v>3642936.42</v>
      </c>
      <c r="E18" s="244">
        <f>SUM(E16:E17)</f>
        <v>54644.0463</v>
      </c>
    </row>
    <row r="19" spans="2:7" s="74" customFormat="1" ht="12.75">
      <c r="B19" s="80"/>
      <c r="C19" s="77" t="s">
        <v>311</v>
      </c>
      <c r="D19" s="76"/>
      <c r="E19" s="79"/>
      <c r="G19" s="195"/>
    </row>
    <row r="20" spans="2:5" s="74" customFormat="1" ht="12.75">
      <c r="B20" s="80"/>
      <c r="C20" s="81" t="s">
        <v>312</v>
      </c>
      <c r="D20" s="76">
        <v>2375200</v>
      </c>
      <c r="E20" s="79">
        <v>2475</v>
      </c>
    </row>
    <row r="21" spans="2:5" s="74" customFormat="1" ht="12.75">
      <c r="B21" s="80"/>
      <c r="C21" s="243"/>
      <c r="D21" s="240">
        <f>SUM(D20)</f>
        <v>2375200</v>
      </c>
      <c r="E21" s="244">
        <f>SUM(E20)</f>
        <v>2475</v>
      </c>
    </row>
    <row r="22" spans="2:5" s="74" customFormat="1" ht="12.75">
      <c r="B22" s="80"/>
      <c r="C22" s="81"/>
      <c r="D22" s="78"/>
      <c r="E22" s="79"/>
    </row>
    <row r="23" spans="2:6" ht="12.75">
      <c r="B23" s="84"/>
      <c r="C23" s="85" t="s">
        <v>66</v>
      </c>
      <c r="D23" s="246">
        <f>D14+D18+D21</f>
        <v>21555211.42</v>
      </c>
      <c r="E23" s="86">
        <f>E14+E18+E21</f>
        <v>398934.6963</v>
      </c>
      <c r="F23" s="73"/>
    </row>
    <row r="24" spans="2:9" ht="12">
      <c r="B24" s="44"/>
      <c r="C24" s="21"/>
      <c r="D24" s="144"/>
      <c r="E24" s="23"/>
      <c r="I24" s="73"/>
    </row>
    <row r="25" spans="2:5" ht="12">
      <c r="B25" s="44"/>
      <c r="C25" s="21"/>
      <c r="D25" s="144"/>
      <c r="E25" s="23"/>
    </row>
    <row r="26" spans="2:10" ht="12">
      <c r="B26" s="21" t="s">
        <v>44</v>
      </c>
      <c r="C26" s="21"/>
      <c r="D26" s="99"/>
      <c r="E26" s="20"/>
      <c r="J26" s="73"/>
    </row>
    <row r="27" spans="2:5" ht="12">
      <c r="B27" s="21" t="s">
        <v>45</v>
      </c>
      <c r="C27" s="21"/>
      <c r="D27" s="99"/>
      <c r="E27" s="20"/>
    </row>
    <row r="28" spans="2:5" ht="12">
      <c r="B28" s="44"/>
      <c r="C28" s="6"/>
      <c r="D28" s="99"/>
      <c r="E28" s="20"/>
    </row>
    <row r="29" spans="2:3" ht="12.75">
      <c r="B29" s="33"/>
      <c r="C29" s="25"/>
    </row>
    <row r="30" spans="2:5" ht="12">
      <c r="B30" s="33"/>
      <c r="C30" s="33"/>
      <c r="D30" s="150"/>
      <c r="E30" s="24"/>
    </row>
    <row r="31" spans="2:5" ht="12">
      <c r="B31" s="28"/>
      <c r="C31" s="87" t="s">
        <v>67</v>
      </c>
      <c r="D31" s="242"/>
      <c r="E31" s="151" t="s">
        <v>124</v>
      </c>
    </row>
    <row r="32" spans="2:5" ht="12">
      <c r="B32" s="33"/>
      <c r="C32" s="33"/>
      <c r="D32" s="150"/>
      <c r="E32" s="12"/>
    </row>
    <row r="33" spans="2:5" ht="12">
      <c r="B33" s="33"/>
      <c r="C33" s="33"/>
      <c r="D33" s="150"/>
      <c r="E33" s="24"/>
    </row>
    <row r="34" spans="2:7" ht="12">
      <c r="B34" s="28"/>
      <c r="C34" t="s">
        <v>68</v>
      </c>
      <c r="E34" s="12" t="s">
        <v>102</v>
      </c>
      <c r="F34" s="20"/>
      <c r="G34" s="12"/>
    </row>
    <row r="35" spans="2:7" ht="12">
      <c r="B35" s="44"/>
      <c r="F35" s="20"/>
      <c r="G35" s="12"/>
    </row>
    <row r="36" spans="2:7" ht="12">
      <c r="B36" s="44"/>
      <c r="F36" s="20"/>
      <c r="G36" s="12"/>
    </row>
    <row r="37" spans="2:7" ht="12">
      <c r="B37" s="44"/>
      <c r="F37" s="20"/>
      <c r="G37" s="12"/>
    </row>
    <row r="38" spans="2:7" ht="12">
      <c r="B38" s="44"/>
      <c r="C38" s="33"/>
      <c r="D38" s="150"/>
      <c r="E38" s="24"/>
      <c r="F38" s="12"/>
      <c r="G38" s="12"/>
    </row>
    <row r="39" spans="2:5" ht="12">
      <c r="B39" s="44"/>
      <c r="C39" s="6"/>
      <c r="D39" s="99"/>
      <c r="E39" s="20"/>
    </row>
    <row r="40" spans="2:5" ht="12">
      <c r="B40" s="44"/>
      <c r="C40" s="21"/>
      <c r="D40" s="99"/>
      <c r="E40" s="20"/>
    </row>
    <row r="41" spans="2:5" ht="12">
      <c r="B41" s="44"/>
      <c r="C41" s="21"/>
      <c r="D41" s="99"/>
      <c r="E41" s="20"/>
    </row>
    <row r="42" spans="2:5" ht="12">
      <c r="B42" s="44"/>
      <c r="C42" s="21"/>
      <c r="D42" s="99"/>
      <c r="E42" s="20"/>
    </row>
    <row r="43" spans="2:5" ht="12">
      <c r="B43" s="44"/>
      <c r="C43" s="21"/>
      <c r="D43" s="99"/>
      <c r="E43" s="20"/>
    </row>
    <row r="44" spans="2:5" ht="12">
      <c r="B44" s="44"/>
      <c r="C44" s="21"/>
      <c r="D44" s="99"/>
      <c r="E44" s="20"/>
    </row>
    <row r="45" spans="2:5" ht="12">
      <c r="B45" s="44"/>
      <c r="C45" s="21"/>
      <c r="D45" s="99"/>
      <c r="E45" s="20"/>
    </row>
    <row r="46" spans="2:5" ht="12">
      <c r="B46" s="44"/>
      <c r="C46" s="21"/>
      <c r="D46" s="99"/>
      <c r="E46" s="20"/>
    </row>
    <row r="47" spans="2:5" ht="12">
      <c r="B47" s="44"/>
      <c r="C47" s="21"/>
      <c r="D47" s="99"/>
      <c r="E47" s="20"/>
    </row>
    <row r="48" spans="2:5" ht="12">
      <c r="B48" s="44"/>
      <c r="C48" s="21"/>
      <c r="D48" s="99"/>
      <c r="E48" s="20"/>
    </row>
    <row r="49" spans="2:5" ht="12">
      <c r="B49" s="44"/>
      <c r="C49" s="21"/>
      <c r="D49" s="99"/>
      <c r="E49" s="20"/>
    </row>
    <row r="50" spans="2:5" ht="12">
      <c r="B50" s="44"/>
      <c r="C50" s="21"/>
      <c r="D50" s="99"/>
      <c r="E50" s="20"/>
    </row>
    <row r="51" spans="2:5" ht="12">
      <c r="B51" s="44"/>
      <c r="C51" s="21"/>
      <c r="D51" s="99"/>
      <c r="E51" s="20"/>
    </row>
    <row r="52" spans="2:5" ht="12">
      <c r="B52" s="44"/>
      <c r="C52" s="21"/>
      <c r="D52" s="99"/>
      <c r="E52" s="20"/>
    </row>
    <row r="53" spans="2:5" ht="12">
      <c r="B53" s="35"/>
      <c r="C53" s="21"/>
      <c r="D53" s="152"/>
      <c r="E53" s="20"/>
    </row>
    <row r="54" spans="2:5" ht="12">
      <c r="B54" s="35"/>
      <c r="C54" s="21"/>
      <c r="D54" s="127"/>
      <c r="E54" s="20"/>
    </row>
    <row r="55" spans="2:3" ht="12">
      <c r="B55" s="32"/>
      <c r="C55" s="21"/>
    </row>
    <row r="56" ht="12">
      <c r="C56" s="21"/>
    </row>
    <row r="57" ht="12.75">
      <c r="C57" s="25"/>
    </row>
    <row r="58" spans="3:5" ht="12">
      <c r="C58" s="6"/>
      <c r="D58" s="153"/>
      <c r="E58" s="29"/>
    </row>
    <row r="59" spans="2:5" ht="12">
      <c r="B59" s="6"/>
      <c r="C59" s="29"/>
      <c r="D59" s="153"/>
      <c r="E59" s="29"/>
    </row>
    <row r="60" spans="2:3" ht="12">
      <c r="B60" s="29"/>
      <c r="C60" s="29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view="pageBreakPreview" zoomScale="60" workbookViewId="0" topLeftCell="A1">
      <selection activeCell="E24" sqref="E24:E25"/>
    </sheetView>
  </sheetViews>
  <sheetFormatPr defaultColWidth="9.00390625" defaultRowHeight="12.75"/>
  <cols>
    <col min="2" max="2" width="27.125" style="0" customWidth="1"/>
    <col min="3" max="3" width="12.50390625" style="0" customWidth="1"/>
    <col min="4" max="4" width="13.00390625" style="0" customWidth="1"/>
    <col min="5" max="5" width="13.50390625" style="0" customWidth="1"/>
  </cols>
  <sheetData>
    <row r="1" spans="1:5" ht="12">
      <c r="A1" s="420" t="s">
        <v>291</v>
      </c>
      <c r="B1" s="420"/>
      <c r="C1" s="420"/>
      <c r="D1" s="420"/>
      <c r="E1" s="420"/>
    </row>
    <row r="2" ht="12">
      <c r="C2">
        <v>226</v>
      </c>
    </row>
    <row r="4" spans="1:5" ht="12">
      <c r="A4" s="52"/>
      <c r="B4" s="52" t="s">
        <v>92</v>
      </c>
      <c r="C4" s="52" t="s">
        <v>93</v>
      </c>
      <c r="D4" s="52" t="s">
        <v>88</v>
      </c>
      <c r="E4" s="52" t="s">
        <v>4</v>
      </c>
    </row>
    <row r="5" spans="1:5" ht="12">
      <c r="A5" s="52">
        <v>1</v>
      </c>
      <c r="B5" s="112" t="s">
        <v>16</v>
      </c>
      <c r="C5" s="194">
        <v>45</v>
      </c>
      <c r="D5" s="107">
        <v>2500</v>
      </c>
      <c r="E5" s="107">
        <f>C5*D5</f>
        <v>112500</v>
      </c>
    </row>
    <row r="6" spans="1:5" ht="12">
      <c r="A6" s="52">
        <v>2</v>
      </c>
      <c r="B6" s="112" t="s">
        <v>18</v>
      </c>
      <c r="C6" s="194">
        <v>43</v>
      </c>
      <c r="D6" s="107">
        <v>2500</v>
      </c>
      <c r="E6" s="107">
        <f>C6*D6</f>
        <v>107500</v>
      </c>
    </row>
    <row r="7" spans="1:5" ht="12">
      <c r="A7" s="52"/>
      <c r="B7" s="52"/>
      <c r="C7" s="52"/>
      <c r="D7" s="107"/>
      <c r="E7" s="107"/>
    </row>
    <row r="8" spans="1:5" ht="12">
      <c r="A8" s="52"/>
      <c r="B8" s="52"/>
      <c r="C8" s="52"/>
      <c r="D8" s="107"/>
      <c r="E8" s="107"/>
    </row>
    <row r="9" spans="1:5" ht="12">
      <c r="A9" s="52"/>
      <c r="B9" s="52"/>
      <c r="C9" s="52"/>
      <c r="D9" s="107"/>
      <c r="E9" s="107"/>
    </row>
    <row r="10" spans="1:5" ht="12">
      <c r="A10" s="52"/>
      <c r="B10" s="52"/>
      <c r="C10" s="52"/>
      <c r="D10" s="52"/>
      <c r="E10" s="107"/>
    </row>
    <row r="11" spans="1:5" ht="12.75">
      <c r="A11" s="52"/>
      <c r="B11" s="18" t="s">
        <v>83</v>
      </c>
      <c r="C11" s="18">
        <f>SUM(C5:C10)</f>
        <v>88</v>
      </c>
      <c r="D11" s="18"/>
      <c r="E11" s="108">
        <f>SUM(E5:E10)</f>
        <v>220000</v>
      </c>
    </row>
    <row r="16" spans="1:5" ht="12">
      <c r="A16" s="420" t="s">
        <v>292</v>
      </c>
      <c r="B16" s="420"/>
      <c r="C16" s="420"/>
      <c r="D16" s="420"/>
      <c r="E16" s="420"/>
    </row>
    <row r="17" ht="12">
      <c r="C17">
        <v>226</v>
      </c>
    </row>
    <row r="19" spans="1:5" ht="12">
      <c r="A19" s="52"/>
      <c r="B19" s="52" t="s">
        <v>92</v>
      </c>
      <c r="C19" s="52" t="s">
        <v>93</v>
      </c>
      <c r="D19" s="52" t="s">
        <v>88</v>
      </c>
      <c r="E19" s="52" t="s">
        <v>4</v>
      </c>
    </row>
    <row r="20" spans="1:5" ht="12">
      <c r="A20" s="52">
        <v>1</v>
      </c>
      <c r="B20" s="112" t="s">
        <v>16</v>
      </c>
      <c r="C20" s="52"/>
      <c r="D20" s="107"/>
      <c r="E20" s="107"/>
    </row>
    <row r="21" spans="1:5" ht="12">
      <c r="A21" s="52"/>
      <c r="B21" s="112" t="s">
        <v>94</v>
      </c>
      <c r="C21" s="194">
        <v>11</v>
      </c>
      <c r="D21" s="107">
        <v>1400</v>
      </c>
      <c r="E21" s="107">
        <f>C21*D21</f>
        <v>15400</v>
      </c>
    </row>
    <row r="22" spans="1:5" ht="12">
      <c r="A22" s="52"/>
      <c r="B22" s="112" t="s">
        <v>95</v>
      </c>
      <c r="C22" s="194">
        <v>34</v>
      </c>
      <c r="D22" s="107">
        <v>1750</v>
      </c>
      <c r="E22" s="107">
        <f>C22*D22</f>
        <v>59500</v>
      </c>
    </row>
    <row r="23" spans="1:5" ht="12">
      <c r="A23" s="52">
        <v>2</v>
      </c>
      <c r="B23" s="112" t="s">
        <v>18</v>
      </c>
      <c r="C23" s="194"/>
      <c r="D23" s="107"/>
      <c r="E23" s="107"/>
    </row>
    <row r="24" spans="1:5" ht="12">
      <c r="A24" s="52"/>
      <c r="B24" s="112" t="s">
        <v>94</v>
      </c>
      <c r="C24" s="194">
        <v>2</v>
      </c>
      <c r="D24" s="107">
        <v>1400</v>
      </c>
      <c r="E24" s="107">
        <f>C24*D24</f>
        <v>2800</v>
      </c>
    </row>
    <row r="25" spans="1:5" ht="12">
      <c r="A25" s="52"/>
      <c r="B25" s="112" t="s">
        <v>95</v>
      </c>
      <c r="C25" s="194">
        <v>41</v>
      </c>
      <c r="D25" s="107">
        <v>1750</v>
      </c>
      <c r="E25" s="107">
        <f>C25*D25</f>
        <v>71750</v>
      </c>
    </row>
    <row r="26" spans="1:5" ht="12.75">
      <c r="A26" s="52"/>
      <c r="B26" s="18" t="s">
        <v>83</v>
      </c>
      <c r="C26" s="18">
        <f>SUM(C20:C25)</f>
        <v>88</v>
      </c>
      <c r="D26" s="18"/>
      <c r="E26" s="108">
        <f>SUM(E20:E25)</f>
        <v>149450</v>
      </c>
    </row>
    <row r="29" spans="2:4" ht="12">
      <c r="B29" s="87" t="s">
        <v>67</v>
      </c>
      <c r="C29" s="87"/>
      <c r="D29" s="151" t="s">
        <v>124</v>
      </c>
    </row>
    <row r="30" spans="2:4" ht="12">
      <c r="B30" s="33"/>
      <c r="C30" s="33"/>
      <c r="D30" s="12"/>
    </row>
    <row r="31" spans="2:4" ht="12">
      <c r="B31" s="33"/>
      <c r="C31" s="33"/>
      <c r="D31" s="24"/>
    </row>
    <row r="32" spans="2:4" ht="12">
      <c r="B32" t="s">
        <v>68</v>
      </c>
      <c r="D32" s="12" t="s">
        <v>102</v>
      </c>
    </row>
  </sheetData>
  <sheetProtection/>
  <mergeCells count="2">
    <mergeCell ref="A1:E1"/>
    <mergeCell ref="A16:E1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60" zoomScalePageLayoutView="0" workbookViewId="0" topLeftCell="A1">
      <selection activeCell="K19" sqref="K19"/>
    </sheetView>
  </sheetViews>
  <sheetFormatPr defaultColWidth="9.125" defaultRowHeight="12.75"/>
  <cols>
    <col min="1" max="1" width="6.50390625" style="74" customWidth="1"/>
    <col min="2" max="2" width="9.125" style="74" customWidth="1"/>
    <col min="3" max="3" width="10.50390625" style="74" customWidth="1"/>
    <col min="4" max="4" width="13.25390625" style="74" customWidth="1"/>
    <col min="5" max="5" width="11.50390625" style="74" customWidth="1"/>
    <col min="6" max="6" width="11.125" style="74" customWidth="1"/>
    <col min="7" max="7" width="11.75390625" style="74" customWidth="1"/>
    <col min="8" max="16384" width="9.125" style="74" customWidth="1"/>
  </cols>
  <sheetData>
    <row r="1" spans="2:6" ht="12.75">
      <c r="B1" s="123" t="s">
        <v>325</v>
      </c>
      <c r="C1" s="123"/>
      <c r="D1" s="123"/>
      <c r="E1" s="123"/>
      <c r="F1" s="127"/>
    </row>
    <row r="2" spans="2:6" ht="12.75">
      <c r="B2" s="123"/>
      <c r="C2" s="123"/>
      <c r="D2" s="123"/>
      <c r="E2" s="123"/>
      <c r="F2" s="127"/>
    </row>
    <row r="3" spans="1:7" ht="12">
      <c r="A3" s="127"/>
      <c r="B3" s="75" t="s">
        <v>1</v>
      </c>
      <c r="C3" s="75"/>
      <c r="D3" s="93" t="s">
        <v>309</v>
      </c>
      <c r="E3" s="93" t="s">
        <v>314</v>
      </c>
      <c r="F3" s="93"/>
      <c r="G3" s="235" t="s">
        <v>51</v>
      </c>
    </row>
    <row r="4" spans="1:7" ht="12">
      <c r="A4" s="99"/>
      <c r="B4" s="75" t="s">
        <v>2</v>
      </c>
      <c r="C4" s="75"/>
      <c r="D4" s="93"/>
      <c r="E4" s="93"/>
      <c r="F4" s="93"/>
      <c r="G4" s="236" t="s">
        <v>52</v>
      </c>
    </row>
    <row r="5" spans="2:7" ht="12">
      <c r="B5" s="389" t="s">
        <v>89</v>
      </c>
      <c r="C5" s="395"/>
      <c r="D5" s="114"/>
      <c r="E5" s="166"/>
      <c r="F5" s="114"/>
      <c r="G5" s="98"/>
    </row>
    <row r="6" spans="2:7" ht="12">
      <c r="B6" s="406" t="s">
        <v>313</v>
      </c>
      <c r="C6" s="407"/>
      <c r="D6" s="114">
        <v>1</v>
      </c>
      <c r="E6" s="168">
        <v>18526.25</v>
      </c>
      <c r="F6" s="114"/>
      <c r="G6" s="168">
        <f>E6+F6</f>
        <v>18526.25</v>
      </c>
    </row>
    <row r="7" spans="2:7" ht="12">
      <c r="B7" s="406"/>
      <c r="C7" s="407"/>
      <c r="D7" s="114"/>
      <c r="E7" s="168"/>
      <c r="F7" s="114"/>
      <c r="G7" s="166"/>
    </row>
    <row r="8" spans="2:7" ht="12">
      <c r="B8" s="408"/>
      <c r="C8" s="409"/>
      <c r="D8" s="114"/>
      <c r="E8" s="166"/>
      <c r="F8" s="114"/>
      <c r="G8" s="98"/>
    </row>
    <row r="9" spans="2:7" ht="12">
      <c r="B9" s="408" t="s">
        <v>6</v>
      </c>
      <c r="C9" s="409"/>
      <c r="D9" s="75">
        <f>SUM(D6:D8)</f>
        <v>1</v>
      </c>
      <c r="E9" s="167">
        <f>SUM(E5:E8)</f>
        <v>18526.25</v>
      </c>
      <c r="F9" s="75">
        <f>SUM(F6:F8)</f>
        <v>0</v>
      </c>
      <c r="G9" s="75">
        <f>SUM(G6:G8)</f>
        <v>18526.25</v>
      </c>
    </row>
    <row r="10" spans="2:7" ht="12">
      <c r="B10" s="233"/>
      <c r="C10" s="169"/>
      <c r="D10" s="169"/>
      <c r="E10" s="169"/>
      <c r="F10" s="99"/>
      <c r="G10" s="237"/>
    </row>
    <row r="11" spans="2:6" ht="12">
      <c r="B11" s="169"/>
      <c r="C11" s="169"/>
      <c r="D11" s="169"/>
      <c r="E11" s="171"/>
      <c r="F11" s="127"/>
    </row>
    <row r="12" spans="2:6" ht="12">
      <c r="B12" s="169"/>
      <c r="C12" s="169"/>
      <c r="D12" s="169"/>
      <c r="E12" s="171"/>
      <c r="F12" s="127"/>
    </row>
    <row r="13" spans="2:6" ht="12">
      <c r="B13" s="169"/>
      <c r="C13" s="169"/>
      <c r="D13" s="169"/>
      <c r="E13" s="171"/>
      <c r="F13" s="127"/>
    </row>
    <row r="14" spans="2:5" ht="12">
      <c r="B14" s="169"/>
      <c r="C14" s="169"/>
      <c r="D14" s="169"/>
      <c r="E14" s="171"/>
    </row>
    <row r="15" spans="2:5" ht="12">
      <c r="B15" s="169" t="s">
        <v>67</v>
      </c>
      <c r="C15" s="169"/>
      <c r="D15" s="169"/>
      <c r="E15" s="151" t="s">
        <v>124</v>
      </c>
    </row>
    <row r="16" spans="2:5" ht="12">
      <c r="B16" s="169"/>
      <c r="C16" s="169"/>
      <c r="D16" s="169"/>
      <c r="E16" s="173"/>
    </row>
    <row r="18" spans="2:5" ht="12">
      <c r="B18" s="74" t="s">
        <v>68</v>
      </c>
      <c r="E18" s="151" t="s">
        <v>102</v>
      </c>
    </row>
  </sheetData>
  <sheetProtection/>
  <mergeCells count="5"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60" zoomScalePageLayoutView="0" workbookViewId="0" topLeftCell="A1">
      <selection activeCell="O18" sqref="O18"/>
    </sheetView>
  </sheetViews>
  <sheetFormatPr defaultColWidth="9.125" defaultRowHeight="12.75"/>
  <cols>
    <col min="1" max="1" width="6.50390625" style="74" customWidth="1"/>
    <col min="2" max="2" width="9.125" style="74" customWidth="1"/>
    <col min="3" max="3" width="10.50390625" style="74" customWidth="1"/>
    <col min="4" max="7" width="13.25390625" style="74" customWidth="1"/>
    <col min="8" max="8" width="11.50390625" style="74" customWidth="1"/>
    <col min="9" max="9" width="11.125" style="74" customWidth="1"/>
    <col min="10" max="10" width="11.75390625" style="74" customWidth="1"/>
    <col min="11" max="16384" width="9.125" style="74" customWidth="1"/>
  </cols>
  <sheetData>
    <row r="1" spans="2:9" ht="12.75">
      <c r="B1" s="123" t="s">
        <v>316</v>
      </c>
      <c r="C1" s="123"/>
      <c r="D1" s="123"/>
      <c r="E1" s="123"/>
      <c r="F1" s="123"/>
      <c r="G1" s="123"/>
      <c r="H1" s="123"/>
      <c r="I1" s="127"/>
    </row>
    <row r="2" spans="2:9" ht="12.75">
      <c r="B2" s="123"/>
      <c r="C2" s="123"/>
      <c r="D2" s="123"/>
      <c r="E2" s="123"/>
      <c r="F2" s="123"/>
      <c r="G2" s="123"/>
      <c r="H2" s="123"/>
      <c r="I2" s="127"/>
    </row>
    <row r="3" spans="1:10" ht="12">
      <c r="A3" s="127"/>
      <c r="B3" s="75" t="s">
        <v>1</v>
      </c>
      <c r="C3" s="75"/>
      <c r="D3" s="93" t="s">
        <v>309</v>
      </c>
      <c r="E3" s="93" t="s">
        <v>326</v>
      </c>
      <c r="F3" s="93" t="s">
        <v>329</v>
      </c>
      <c r="G3" s="93" t="s">
        <v>330</v>
      </c>
      <c r="H3" s="93" t="s">
        <v>315</v>
      </c>
      <c r="I3" s="93"/>
      <c r="J3" s="235" t="s">
        <v>51</v>
      </c>
    </row>
    <row r="4" spans="1:10" ht="12">
      <c r="A4" s="99"/>
      <c r="B4" s="75" t="s">
        <v>2</v>
      </c>
      <c r="C4" s="75"/>
      <c r="D4" s="93"/>
      <c r="E4" s="93"/>
      <c r="F4" s="93"/>
      <c r="G4" s="93"/>
      <c r="H4" s="93"/>
      <c r="I4" s="93"/>
      <c r="J4" s="236" t="s">
        <v>52</v>
      </c>
    </row>
    <row r="5" spans="2:13" ht="12">
      <c r="B5" s="389" t="s">
        <v>89</v>
      </c>
      <c r="C5" s="395"/>
      <c r="D5" s="114"/>
      <c r="E5" s="114"/>
      <c r="F5" s="114"/>
      <c r="G5" s="114"/>
      <c r="H5" s="166"/>
      <c r="I5" s="114"/>
      <c r="J5" s="98"/>
      <c r="L5" s="300"/>
      <c r="M5" s="300"/>
    </row>
    <row r="6" spans="2:13" ht="12">
      <c r="B6" s="406" t="s">
        <v>313</v>
      </c>
      <c r="C6" s="407"/>
      <c r="D6" s="114">
        <v>1</v>
      </c>
      <c r="E6" s="114">
        <v>15</v>
      </c>
      <c r="F6" s="114">
        <v>210</v>
      </c>
      <c r="G6" s="114">
        <v>52.9</v>
      </c>
      <c r="H6" s="168">
        <v>165800</v>
      </c>
      <c r="I6" s="114"/>
      <c r="J6" s="168">
        <f>H6+I6</f>
        <v>165800</v>
      </c>
      <c r="L6" s="300" t="s">
        <v>327</v>
      </c>
      <c r="M6" s="300"/>
    </row>
    <row r="7" spans="2:13" ht="12">
      <c r="B7" s="406"/>
      <c r="C7" s="407"/>
      <c r="D7" s="114"/>
      <c r="E7" s="114"/>
      <c r="F7" s="114"/>
      <c r="G7" s="114"/>
      <c r="H7" s="168"/>
      <c r="I7" s="114"/>
      <c r="J7" s="166"/>
      <c r="L7" s="300" t="s">
        <v>328</v>
      </c>
      <c r="M7" s="300"/>
    </row>
    <row r="8" spans="2:10" ht="12">
      <c r="B8" s="408"/>
      <c r="C8" s="409"/>
      <c r="D8" s="114"/>
      <c r="E8" s="114"/>
      <c r="F8" s="114"/>
      <c r="G8" s="114"/>
      <c r="H8" s="166"/>
      <c r="I8" s="114"/>
      <c r="J8" s="98"/>
    </row>
    <row r="9" spans="2:10" ht="12">
      <c r="B9" s="408" t="s">
        <v>6</v>
      </c>
      <c r="C9" s="409"/>
      <c r="D9" s="75">
        <f>SUM(D6:D8)</f>
        <v>1</v>
      </c>
      <c r="E9" s="75"/>
      <c r="F9" s="75"/>
      <c r="G9" s="75"/>
      <c r="H9" s="167">
        <f>SUM(H5:H8)</f>
        <v>165800</v>
      </c>
      <c r="I9" s="75">
        <f>SUM(I6:I8)</f>
        <v>0</v>
      </c>
      <c r="J9" s="75">
        <f>SUM(J6:J8)</f>
        <v>165800</v>
      </c>
    </row>
    <row r="10" spans="2:10" ht="12">
      <c r="B10" s="233"/>
      <c r="C10" s="169"/>
      <c r="D10" s="169"/>
      <c r="E10" s="169"/>
      <c r="F10" s="169"/>
      <c r="G10" s="169"/>
      <c r="H10" s="169"/>
      <c r="I10" s="99"/>
      <c r="J10" s="237"/>
    </row>
    <row r="11" spans="2:9" ht="12">
      <c r="B11" s="169"/>
      <c r="C11" s="169"/>
      <c r="D11" s="169"/>
      <c r="E11" s="169"/>
      <c r="F11" s="169"/>
      <c r="G11" s="169"/>
      <c r="H11" s="171"/>
      <c r="I11" s="127"/>
    </row>
    <row r="12" spans="2:9" ht="12">
      <c r="B12" s="169"/>
      <c r="C12" s="169"/>
      <c r="D12" s="169"/>
      <c r="E12" s="169"/>
      <c r="F12" s="169"/>
      <c r="G12" s="169"/>
      <c r="H12" s="171"/>
      <c r="I12" s="127"/>
    </row>
    <row r="13" spans="2:9" ht="12">
      <c r="B13" s="169"/>
      <c r="C13" s="169"/>
      <c r="D13" s="169"/>
      <c r="E13" s="169"/>
      <c r="F13" s="169"/>
      <c r="G13" s="169"/>
      <c r="H13" s="171"/>
      <c r="I13" s="127"/>
    </row>
    <row r="14" spans="2:8" ht="12">
      <c r="B14" s="169"/>
      <c r="C14" s="169"/>
      <c r="D14" s="169"/>
      <c r="E14" s="169"/>
      <c r="F14" s="169"/>
      <c r="G14" s="169"/>
      <c r="H14" s="171"/>
    </row>
    <row r="15" spans="2:8" ht="12">
      <c r="B15" s="169" t="s">
        <v>67</v>
      </c>
      <c r="C15" s="169"/>
      <c r="D15" s="169"/>
      <c r="E15" s="169"/>
      <c r="F15" s="169"/>
      <c r="G15" s="169"/>
      <c r="H15" s="151" t="s">
        <v>124</v>
      </c>
    </row>
    <row r="16" spans="2:8" ht="12">
      <c r="B16" s="169"/>
      <c r="C16" s="169"/>
      <c r="D16" s="169"/>
      <c r="E16" s="169"/>
      <c r="F16" s="169"/>
      <c r="G16" s="169"/>
      <c r="H16" s="173"/>
    </row>
    <row r="18" spans="2:8" ht="12">
      <c r="B18" s="74" t="s">
        <v>68</v>
      </c>
      <c r="H18" s="151" t="s">
        <v>102</v>
      </c>
    </row>
  </sheetData>
  <sheetProtection/>
  <mergeCells count="5"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0.125" style="0" customWidth="1"/>
    <col min="2" max="2" width="6.25390625" style="0" customWidth="1"/>
    <col min="3" max="3" width="8.50390625" style="0" customWidth="1"/>
    <col min="4" max="4" width="9.50390625" style="0" customWidth="1"/>
    <col min="5" max="5" width="10.75390625" style="0" customWidth="1"/>
    <col min="6" max="6" width="10.50390625" style="0" customWidth="1"/>
  </cols>
  <sheetData>
    <row r="1" spans="1:6" ht="12.75">
      <c r="A1" s="386" t="s">
        <v>282</v>
      </c>
      <c r="B1" s="386"/>
      <c r="C1" s="386"/>
      <c r="D1" s="386"/>
      <c r="E1" s="386"/>
      <c r="F1" s="386"/>
    </row>
    <row r="2" spans="1:6" ht="12.75">
      <c r="A2" s="91"/>
      <c r="B2" s="91"/>
      <c r="C2" s="91"/>
      <c r="D2" s="91" t="s">
        <v>127</v>
      </c>
      <c r="E2" s="91"/>
      <c r="F2" s="91"/>
    </row>
    <row r="3" spans="1:6" ht="12.75">
      <c r="A3" s="91"/>
      <c r="B3" s="91"/>
      <c r="C3" s="91"/>
      <c r="D3" s="91"/>
      <c r="E3" s="91"/>
      <c r="F3" s="91"/>
    </row>
    <row r="4" spans="1:6" ht="12.75">
      <c r="A4" s="25"/>
      <c r="E4" s="20"/>
      <c r="F4" s="20"/>
    </row>
    <row r="5" spans="1:6" ht="12">
      <c r="A5" s="10" t="s">
        <v>1</v>
      </c>
      <c r="B5" s="9" t="s">
        <v>5</v>
      </c>
      <c r="C5" s="9" t="s">
        <v>36</v>
      </c>
      <c r="D5" s="9" t="s">
        <v>4</v>
      </c>
      <c r="E5" s="30" t="s">
        <v>72</v>
      </c>
      <c r="F5" s="30" t="s">
        <v>34</v>
      </c>
    </row>
    <row r="6" spans="1:6" ht="12">
      <c r="A6" s="15" t="s">
        <v>2</v>
      </c>
      <c r="B6" s="16" t="s">
        <v>17</v>
      </c>
      <c r="C6" s="16" t="s">
        <v>31</v>
      </c>
      <c r="D6" s="16" t="s">
        <v>35</v>
      </c>
      <c r="E6" s="60" t="s">
        <v>73</v>
      </c>
      <c r="F6" s="60" t="s">
        <v>35</v>
      </c>
    </row>
    <row r="7" spans="1:6" ht="24" customHeight="1">
      <c r="A7" s="110" t="s">
        <v>89</v>
      </c>
      <c r="B7" s="19"/>
      <c r="C7" s="68"/>
      <c r="D7" s="27"/>
      <c r="E7" s="109"/>
      <c r="F7" s="27"/>
    </row>
    <row r="8" spans="1:6" ht="15" customHeight="1">
      <c r="A8" s="68" t="s">
        <v>59</v>
      </c>
      <c r="B8" s="68">
        <v>2</v>
      </c>
      <c r="C8" s="259">
        <v>650</v>
      </c>
      <c r="D8" s="89">
        <f>B8*C8*12</f>
        <v>15600</v>
      </c>
      <c r="E8" s="109">
        <v>42000</v>
      </c>
      <c r="F8" s="27">
        <f>D8+E8</f>
        <v>57600</v>
      </c>
    </row>
    <row r="9" spans="1:6" ht="14.25" customHeight="1">
      <c r="A9" s="68" t="s">
        <v>9</v>
      </c>
      <c r="B9" s="68">
        <v>1</v>
      </c>
      <c r="C9" s="68">
        <v>650</v>
      </c>
      <c r="D9" s="89">
        <f>B9*C9*12</f>
        <v>7800</v>
      </c>
      <c r="E9" s="109">
        <v>42000</v>
      </c>
      <c r="F9" s="27">
        <f>D9+E9</f>
        <v>49800</v>
      </c>
    </row>
    <row r="10" spans="1:6" ht="12" customHeight="1">
      <c r="A10" s="75"/>
      <c r="B10" s="26"/>
      <c r="C10" s="68"/>
      <c r="D10" s="27"/>
      <c r="E10" s="109"/>
      <c r="F10" s="27"/>
    </row>
    <row r="11" spans="1:6" ht="11.25" customHeight="1">
      <c r="A11" s="7" t="s">
        <v>6</v>
      </c>
      <c r="B11" s="19">
        <f>SUM(B8:B10)</f>
        <v>3</v>
      </c>
      <c r="C11" s="26"/>
      <c r="D11" s="27">
        <f>SUM(D8:D10)</f>
        <v>23400</v>
      </c>
      <c r="E11" s="27">
        <f>SUM(E8:E10)</f>
        <v>84000</v>
      </c>
      <c r="F11" s="27">
        <f>SUM(F7:F10)</f>
        <v>107400</v>
      </c>
    </row>
    <row r="12" spans="1:6" ht="11.25" customHeight="1">
      <c r="A12" s="12"/>
      <c r="B12" s="17"/>
      <c r="C12" s="12"/>
      <c r="D12" s="59"/>
      <c r="E12" s="59"/>
      <c r="F12" s="59"/>
    </row>
    <row r="13" spans="1:5" ht="11.25" customHeight="1">
      <c r="A13" s="23"/>
      <c r="B13" s="55"/>
      <c r="C13" s="23"/>
      <c r="D13" s="53"/>
      <c r="E13" s="59"/>
    </row>
    <row r="14" spans="1:5" ht="11.25" customHeight="1">
      <c r="A14" s="23" t="s">
        <v>67</v>
      </c>
      <c r="B14" s="55"/>
      <c r="C14" s="12" t="s">
        <v>124</v>
      </c>
      <c r="D14" s="53"/>
      <c r="E14" s="59"/>
    </row>
    <row r="15" spans="1:5" ht="11.25" customHeight="1">
      <c r="A15" s="23"/>
      <c r="B15" s="55"/>
      <c r="C15" s="23"/>
      <c r="D15" s="53"/>
      <c r="E15" s="59"/>
    </row>
    <row r="16" spans="1:6" ht="11.25" customHeight="1">
      <c r="A16" s="12"/>
      <c r="B16" s="17"/>
      <c r="C16" s="12"/>
      <c r="D16" s="59"/>
      <c r="E16" s="59"/>
      <c r="F16" s="59"/>
    </row>
    <row r="17" spans="1:6" ht="11.25" customHeight="1">
      <c r="A17" s="12" t="s">
        <v>68</v>
      </c>
      <c r="B17" s="17"/>
      <c r="C17" s="12" t="s">
        <v>102</v>
      </c>
      <c r="D17" s="59"/>
      <c r="E17" s="59"/>
      <c r="F17" s="59"/>
    </row>
    <row r="18" spans="1:6" ht="11.25" customHeight="1">
      <c r="A18" s="12"/>
      <c r="B18" s="17"/>
      <c r="C18" s="12"/>
      <c r="D18" s="59"/>
      <c r="E18" s="59"/>
      <c r="F18" s="59"/>
    </row>
    <row r="19" spans="1:6" ht="11.25" customHeight="1">
      <c r="A19" s="12"/>
      <c r="B19" s="17"/>
      <c r="C19" s="12"/>
      <c r="D19" s="61"/>
      <c r="E19" s="59"/>
      <c r="F19" s="59"/>
    </row>
    <row r="20" spans="1:6" ht="11.25" customHeight="1">
      <c r="A20" s="12"/>
      <c r="B20" s="17"/>
      <c r="C20" s="12"/>
      <c r="D20" s="59"/>
      <c r="E20" s="59"/>
      <c r="F20" s="59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50"/>
  <sheetViews>
    <sheetView view="pageBreakPreview" zoomScale="60" zoomScalePageLayoutView="0" workbookViewId="0" topLeftCell="A1">
      <selection activeCell="H9" sqref="H9"/>
    </sheetView>
  </sheetViews>
  <sheetFormatPr defaultColWidth="9.00390625" defaultRowHeight="12.75"/>
  <cols>
    <col min="1" max="1" width="3.25390625" style="0" customWidth="1"/>
    <col min="2" max="2" width="8.875" style="0" customWidth="1"/>
    <col min="3" max="3" width="9.125" style="0" customWidth="1"/>
    <col min="4" max="4" width="7.75390625" style="0" customWidth="1"/>
    <col min="5" max="5" width="8.125" style="0" customWidth="1"/>
    <col min="6" max="6" width="9.50390625" style="0" customWidth="1"/>
    <col min="7" max="7" width="9.00390625" style="0" customWidth="1"/>
    <col min="8" max="8" width="9.75390625" style="0" customWidth="1"/>
    <col min="9" max="9" width="10.00390625" style="0" customWidth="1"/>
    <col min="10" max="10" width="8.00390625" style="0" customWidth="1"/>
    <col min="11" max="11" width="9.75390625" style="0" customWidth="1"/>
    <col min="12" max="12" width="8.125" style="0" customWidth="1"/>
    <col min="13" max="13" width="6.50390625" style="0" customWidth="1"/>
    <col min="14" max="14" width="5.50390625" style="0" customWidth="1"/>
    <col min="15" max="15" width="6.875" style="0" customWidth="1"/>
    <col min="16" max="16" width="5.50390625" style="0" customWidth="1"/>
    <col min="17" max="17" width="5.875" style="0" customWidth="1"/>
    <col min="18" max="19" width="6.50390625" style="0" customWidth="1"/>
    <col min="20" max="20" width="6.125" style="0" customWidth="1"/>
    <col min="21" max="21" width="7.75390625" style="0" customWidth="1"/>
    <col min="22" max="22" width="7.50390625" style="0" customWidth="1"/>
    <col min="23" max="23" width="6.125" style="0" customWidth="1"/>
    <col min="24" max="24" width="5.50390625" style="0" customWidth="1"/>
    <col min="25" max="25" width="7.50390625" style="0" customWidth="1"/>
  </cols>
  <sheetData>
    <row r="3" spans="4:13" ht="13.5" customHeight="1">
      <c r="D3" s="25" t="s">
        <v>283</v>
      </c>
      <c r="E3" s="25" t="s">
        <v>74</v>
      </c>
      <c r="F3" s="25"/>
      <c r="G3" s="25"/>
      <c r="H3" s="25"/>
      <c r="I3" s="25"/>
      <c r="J3" s="25"/>
      <c r="K3" s="25"/>
      <c r="L3" s="20"/>
      <c r="M3" s="20"/>
    </row>
    <row r="4" spans="5:13" ht="13.5" customHeight="1">
      <c r="E4" s="25"/>
      <c r="F4" s="25" t="s">
        <v>299</v>
      </c>
      <c r="G4" s="25"/>
      <c r="K4" s="25"/>
      <c r="L4" s="20"/>
      <c r="M4" s="20"/>
    </row>
    <row r="5" spans="1:26" ht="13.5" customHeight="1">
      <c r="A5" s="46"/>
      <c r="E5" s="25"/>
      <c r="F5" s="25"/>
      <c r="G5" s="22"/>
      <c r="H5" s="66"/>
      <c r="L5" s="20"/>
      <c r="M5" s="20"/>
      <c r="N5" s="5"/>
      <c r="O5" s="5"/>
      <c r="P5" s="5"/>
      <c r="Q5" s="5"/>
      <c r="R5" s="5"/>
      <c r="S5" s="5"/>
      <c r="T5" s="23"/>
      <c r="U5" s="5"/>
      <c r="V5" s="5"/>
      <c r="W5" s="5"/>
      <c r="X5" s="5"/>
      <c r="Y5" s="5"/>
      <c r="Z5" s="20"/>
    </row>
    <row r="6" spans="1:26" ht="12">
      <c r="A6" s="2" t="s">
        <v>0</v>
      </c>
      <c r="B6" s="387" t="s">
        <v>1</v>
      </c>
      <c r="C6" s="388"/>
      <c r="D6" s="1" t="s">
        <v>5</v>
      </c>
      <c r="E6" s="1" t="s">
        <v>26</v>
      </c>
      <c r="F6" s="1" t="s">
        <v>21</v>
      </c>
      <c r="G6" s="1" t="s">
        <v>11</v>
      </c>
      <c r="H6" s="186">
        <v>9.09</v>
      </c>
      <c r="I6" s="49" t="s">
        <v>38</v>
      </c>
      <c r="J6" s="1" t="s">
        <v>23</v>
      </c>
      <c r="K6" s="1" t="s">
        <v>23</v>
      </c>
      <c r="L6" s="20"/>
      <c r="M6" s="53"/>
      <c r="N6" s="5"/>
      <c r="O6" s="5"/>
      <c r="P6" s="23"/>
      <c r="Q6" s="5"/>
      <c r="R6" s="5"/>
      <c r="S6" s="5"/>
      <c r="T6" s="23"/>
      <c r="U6" s="23"/>
      <c r="V6" s="5"/>
      <c r="W6" s="5"/>
      <c r="X6" s="5"/>
      <c r="Y6" s="23"/>
      <c r="Z6" s="20"/>
    </row>
    <row r="7" spans="1:26" ht="12">
      <c r="A7" s="4" t="s">
        <v>12</v>
      </c>
      <c r="B7" s="4" t="s">
        <v>2</v>
      </c>
      <c r="C7" s="36"/>
      <c r="D7" s="3" t="s">
        <v>10</v>
      </c>
      <c r="E7" s="3" t="s">
        <v>27</v>
      </c>
      <c r="F7" s="58" t="s">
        <v>30</v>
      </c>
      <c r="G7" s="58" t="s">
        <v>39</v>
      </c>
      <c r="H7" s="36" t="s">
        <v>295</v>
      </c>
      <c r="I7" s="36" t="s">
        <v>294</v>
      </c>
      <c r="J7" s="3" t="s">
        <v>25</v>
      </c>
      <c r="K7" s="3" t="s">
        <v>37</v>
      </c>
      <c r="L7" s="20"/>
      <c r="M7" s="53"/>
      <c r="N7" s="5"/>
      <c r="O7" s="5"/>
      <c r="P7" s="23"/>
      <c r="Q7" s="5"/>
      <c r="R7" s="5"/>
      <c r="S7" s="5"/>
      <c r="T7" s="23"/>
      <c r="U7" s="23"/>
      <c r="V7" s="5"/>
      <c r="W7" s="5"/>
      <c r="X7" s="5"/>
      <c r="Y7" s="53"/>
      <c r="Z7" s="20"/>
    </row>
    <row r="8" spans="1:26" ht="24.75" customHeight="1">
      <c r="A8" s="92">
        <v>1</v>
      </c>
      <c r="B8" s="389" t="s">
        <v>89</v>
      </c>
      <c r="C8" s="390"/>
      <c r="D8" s="93"/>
      <c r="E8" s="93"/>
      <c r="F8" s="93"/>
      <c r="G8" s="93"/>
      <c r="H8" s="94"/>
      <c r="I8" s="94"/>
      <c r="J8" s="95"/>
      <c r="K8" s="95"/>
      <c r="L8" s="20"/>
      <c r="M8" s="20"/>
      <c r="N8" s="41"/>
      <c r="O8" s="41"/>
      <c r="P8" s="34"/>
      <c r="Q8" s="6"/>
      <c r="R8" s="6"/>
      <c r="S8" s="6"/>
      <c r="T8" s="43"/>
      <c r="U8" s="34"/>
      <c r="V8" s="6"/>
      <c r="W8" s="41"/>
      <c r="X8" s="42"/>
      <c r="Y8" s="34"/>
      <c r="Z8" s="20"/>
    </row>
    <row r="9" spans="1:26" ht="12">
      <c r="A9" s="92"/>
      <c r="B9" s="38" t="s">
        <v>16</v>
      </c>
      <c r="C9" s="38"/>
      <c r="D9" s="191">
        <v>379</v>
      </c>
      <c r="E9" s="38">
        <v>400</v>
      </c>
      <c r="F9" s="38">
        <v>4710</v>
      </c>
      <c r="G9" s="111">
        <f>'[1]Электроэн. по факту'!$O$5</f>
        <v>56511</v>
      </c>
      <c r="H9" s="181">
        <f>G9*H6</f>
        <v>513684.99</v>
      </c>
      <c r="I9" s="188">
        <v>303155.28</v>
      </c>
      <c r="J9" s="72">
        <v>1</v>
      </c>
      <c r="K9" s="218">
        <v>87</v>
      </c>
      <c r="L9" s="20"/>
      <c r="M9" s="20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41"/>
      <c r="Z9" s="20"/>
    </row>
    <row r="10" spans="1:26" ht="12">
      <c r="A10" s="92"/>
      <c r="B10" s="38" t="s">
        <v>18</v>
      </c>
      <c r="C10" s="38"/>
      <c r="D10" s="191">
        <v>193</v>
      </c>
      <c r="E10" s="38">
        <v>120</v>
      </c>
      <c r="F10" s="38">
        <v>2078</v>
      </c>
      <c r="G10" s="111">
        <f>'[1]Электроэн. по факту'!$O$6</f>
        <v>37730</v>
      </c>
      <c r="H10" s="181">
        <f>G10*H6</f>
        <v>342965.7</v>
      </c>
      <c r="I10" s="188">
        <v>210562.23</v>
      </c>
      <c r="J10" s="72">
        <v>1</v>
      </c>
      <c r="K10" s="218">
        <v>2</v>
      </c>
      <c r="L10" s="6"/>
      <c r="M10" s="6"/>
      <c r="N10" s="6"/>
      <c r="O10" s="6"/>
      <c r="P10" s="6"/>
      <c r="Q10" s="6"/>
      <c r="R10" s="6"/>
      <c r="S10" s="6"/>
      <c r="T10" s="6"/>
      <c r="U10" s="35"/>
      <c r="V10" s="20"/>
      <c r="W10" s="20"/>
      <c r="X10" s="20"/>
      <c r="Y10" s="53"/>
      <c r="Z10" s="20"/>
    </row>
    <row r="11" spans="1:26" ht="12">
      <c r="A11" s="97"/>
      <c r="B11" s="93" t="s">
        <v>6</v>
      </c>
      <c r="C11" s="98"/>
      <c r="D11" s="93">
        <f>SUM(D9:D10)</f>
        <v>572</v>
      </c>
      <c r="E11" s="93">
        <f>E8</f>
        <v>0</v>
      </c>
      <c r="F11" s="93">
        <f>SUM(F9:F10)</f>
        <v>6788</v>
      </c>
      <c r="G11" s="93">
        <f>SUM(G9:G10)</f>
        <v>94241</v>
      </c>
      <c r="H11" s="182">
        <f>SUM(H8:H10)</f>
        <v>856650.69</v>
      </c>
      <c r="I11" s="182">
        <f>SUM(I9:I10)</f>
        <v>513717.51</v>
      </c>
      <c r="J11" s="95">
        <f>SUM(J9:J10)</f>
        <v>2</v>
      </c>
      <c r="K11" s="95">
        <f>SUM(K9:K10)</f>
        <v>89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4:26" ht="12"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2:26" ht="12">
      <c r="B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2:26" ht="12">
      <c r="B14" s="22"/>
      <c r="C14" s="22"/>
      <c r="D14" s="22"/>
      <c r="E14" s="2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2:26" ht="12">
      <c r="B15" s="22"/>
      <c r="C15" s="22"/>
      <c r="D15" s="22"/>
      <c r="E15" s="2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2:26" ht="12">
      <c r="B16" s="87" t="s">
        <v>67</v>
      </c>
      <c r="C16" s="28"/>
      <c r="D16" s="28"/>
      <c r="E16" s="22"/>
      <c r="G16" s="12" t="s">
        <v>124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2:26" ht="12">
      <c r="B17" s="87"/>
      <c r="C17" s="87"/>
      <c r="D17" s="87"/>
      <c r="H17" s="48"/>
      <c r="I17" s="48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ht="12">
      <c r="B18" s="87"/>
      <c r="C18" s="87"/>
      <c r="D18" s="87"/>
      <c r="H18" s="48"/>
      <c r="I18" s="48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2:26" ht="12">
      <c r="B19" s="87" t="s">
        <v>68</v>
      </c>
      <c r="C19" s="87"/>
      <c r="D19" s="87"/>
      <c r="G19" s="12" t="s">
        <v>102</v>
      </c>
      <c r="H19" s="48"/>
      <c r="I19" s="48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">
      <c r="A20" s="28"/>
      <c r="B20" s="28"/>
      <c r="C20" s="28"/>
      <c r="D20" s="87"/>
      <c r="H20" s="48"/>
      <c r="I20" s="48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4:26" ht="12"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4:26" ht="12"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4:26" ht="12"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4:26" ht="12"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4:26" ht="12"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4:26" ht="12"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4:26" ht="12"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4:26" ht="12"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4:26" ht="12"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4:26" ht="12"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4:26" ht="12"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4:26" ht="12"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4:26" ht="12"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4:26" ht="12"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4:26" ht="12"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4:26" ht="12"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4:26" ht="12"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4:26" ht="12"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4:26" ht="12"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4:26" ht="12"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4:26" ht="12"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4:26" ht="12"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4:26" ht="12"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4:26" ht="12"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4:26" ht="12"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4:26" ht="12"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4:26" ht="12"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4:26" ht="12"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4:26" ht="12"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4:26" ht="12"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</sheetData>
  <sheetProtection/>
  <mergeCells count="2">
    <mergeCell ref="B6:C6"/>
    <mergeCell ref="B8:C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0"/>
  <sheetViews>
    <sheetView view="pageBreakPreview" zoomScale="6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8" sqref="H8"/>
    </sheetView>
  </sheetViews>
  <sheetFormatPr defaultColWidth="9.00390625" defaultRowHeight="12.75"/>
  <cols>
    <col min="1" max="1" width="2.25390625" style="0" customWidth="1"/>
    <col min="2" max="2" width="8.875" style="0" customWidth="1"/>
    <col min="3" max="3" width="11.875" style="0" customWidth="1"/>
    <col min="4" max="4" width="6.75390625" style="0" customWidth="1"/>
    <col min="5" max="5" width="10.00390625" style="0" customWidth="1"/>
    <col min="6" max="6" width="11.00390625" style="0" customWidth="1"/>
    <col min="7" max="7" width="10.50390625" style="0" customWidth="1"/>
    <col min="8" max="8" width="11.00390625" style="0" customWidth="1"/>
    <col min="9" max="9" width="10.125" style="0" customWidth="1"/>
    <col min="10" max="10" width="9.25390625" style="0" customWidth="1"/>
    <col min="11" max="11" width="6.50390625" style="0" customWidth="1"/>
    <col min="12" max="12" width="5.50390625" style="0" customWidth="1"/>
    <col min="13" max="13" width="6.875" style="0" customWidth="1"/>
    <col min="14" max="14" width="5.50390625" style="0" customWidth="1"/>
    <col min="15" max="15" width="5.875" style="0" customWidth="1"/>
    <col min="16" max="17" width="6.50390625" style="0" customWidth="1"/>
    <col min="18" max="18" width="6.125" style="0" customWidth="1"/>
    <col min="19" max="19" width="7.75390625" style="0" customWidth="1"/>
    <col min="20" max="20" width="7.50390625" style="0" customWidth="1"/>
    <col min="21" max="21" width="6.125" style="0" customWidth="1"/>
    <col min="22" max="22" width="5.50390625" style="0" customWidth="1"/>
    <col min="23" max="23" width="7.50390625" style="0" customWidth="1"/>
  </cols>
  <sheetData>
    <row r="2" ht="12">
      <c r="A2" t="s">
        <v>15</v>
      </c>
    </row>
    <row r="3" spans="4:11" ht="13.5" customHeight="1">
      <c r="D3" s="25" t="s">
        <v>284</v>
      </c>
      <c r="E3" s="25"/>
      <c r="F3" s="25"/>
      <c r="G3" s="25"/>
      <c r="K3" s="20"/>
    </row>
    <row r="4" spans="1:24" ht="13.5" customHeight="1">
      <c r="A4" s="46"/>
      <c r="D4" s="25"/>
      <c r="E4" s="25"/>
      <c r="F4" s="25" t="s">
        <v>300</v>
      </c>
      <c r="G4" s="25"/>
      <c r="H4" s="22"/>
      <c r="K4" s="20"/>
      <c r="L4" s="5"/>
      <c r="M4" s="5"/>
      <c r="N4" s="5"/>
      <c r="O4" s="5"/>
      <c r="P4" s="5"/>
      <c r="Q4" s="5"/>
      <c r="R4" s="23"/>
      <c r="S4" s="5"/>
      <c r="T4" s="5"/>
      <c r="U4" s="5"/>
      <c r="V4" s="5"/>
      <c r="W4" s="5"/>
      <c r="X4" s="20"/>
    </row>
    <row r="5" spans="1:24" ht="12">
      <c r="A5" s="2" t="s">
        <v>0</v>
      </c>
      <c r="B5" s="392" t="s">
        <v>1</v>
      </c>
      <c r="C5" s="393"/>
      <c r="D5" s="1" t="s">
        <v>5</v>
      </c>
      <c r="E5" s="1" t="s">
        <v>21</v>
      </c>
      <c r="F5" s="1" t="s">
        <v>22</v>
      </c>
      <c r="G5" s="1" t="s">
        <v>11</v>
      </c>
      <c r="H5" s="185">
        <v>2578.45</v>
      </c>
      <c r="I5" s="49" t="s">
        <v>33</v>
      </c>
      <c r="J5" s="1" t="s">
        <v>23</v>
      </c>
      <c r="K5" s="53"/>
      <c r="L5" s="5"/>
      <c r="M5" s="5"/>
      <c r="N5" s="23"/>
      <c r="O5" s="5"/>
      <c r="P5" s="5"/>
      <c r="Q5" s="5"/>
      <c r="R5" s="23"/>
      <c r="S5" s="23"/>
      <c r="T5" s="5"/>
      <c r="U5" s="5"/>
      <c r="V5" s="5"/>
      <c r="W5" s="23"/>
      <c r="X5" s="20"/>
    </row>
    <row r="6" spans="1:24" ht="18.75" customHeight="1">
      <c r="A6" s="4" t="s">
        <v>12</v>
      </c>
      <c r="B6" s="4" t="s">
        <v>13</v>
      </c>
      <c r="C6" s="36"/>
      <c r="D6" s="3" t="s">
        <v>10</v>
      </c>
      <c r="E6" s="58" t="s">
        <v>20</v>
      </c>
      <c r="F6" s="36" t="s">
        <v>24</v>
      </c>
      <c r="G6" s="58" t="s">
        <v>40</v>
      </c>
      <c r="H6" s="36" t="s">
        <v>298</v>
      </c>
      <c r="I6" s="36" t="s">
        <v>294</v>
      </c>
      <c r="J6" s="3" t="s">
        <v>25</v>
      </c>
      <c r="K6" s="53"/>
      <c r="L6" s="5"/>
      <c r="M6" s="5"/>
      <c r="N6" s="23"/>
      <c r="O6" s="5"/>
      <c r="P6" s="5"/>
      <c r="Q6" s="5"/>
      <c r="R6" s="23"/>
      <c r="S6" s="23"/>
      <c r="T6" s="5"/>
      <c r="U6" s="5"/>
      <c r="V6" s="5"/>
      <c r="W6" s="53"/>
      <c r="X6" s="20"/>
    </row>
    <row r="7" spans="1:24" ht="24.75" customHeight="1">
      <c r="A7" s="63"/>
      <c r="B7" s="389" t="s">
        <v>89</v>
      </c>
      <c r="C7" s="391"/>
      <c r="D7" s="93"/>
      <c r="E7" s="93"/>
      <c r="F7" s="93"/>
      <c r="G7" s="93"/>
      <c r="H7" s="94"/>
      <c r="I7" s="94"/>
      <c r="J7" s="112"/>
      <c r="K7" s="20"/>
      <c r="L7" s="41"/>
      <c r="M7" s="41"/>
      <c r="N7" s="34"/>
      <c r="O7" s="6"/>
      <c r="P7" s="6"/>
      <c r="Q7" s="6"/>
      <c r="R7" s="43"/>
      <c r="S7" s="34"/>
      <c r="T7" s="6"/>
      <c r="U7" s="41"/>
      <c r="V7" s="42"/>
      <c r="W7" s="34"/>
      <c r="X7" s="20"/>
    </row>
    <row r="8" spans="1:24" ht="12">
      <c r="A8" s="63"/>
      <c r="B8" s="38" t="s">
        <v>16</v>
      </c>
      <c r="C8" s="38"/>
      <c r="D8" s="191">
        <v>379</v>
      </c>
      <c r="E8" s="38">
        <v>4710</v>
      </c>
      <c r="F8" s="38">
        <v>18190</v>
      </c>
      <c r="G8" s="189">
        <f>'[1]Тепло по факту'!$O$5</f>
        <v>565.0200000000001</v>
      </c>
      <c r="H8" s="96">
        <f>G8*H5</f>
        <v>1456875.8190000001</v>
      </c>
      <c r="I8" s="187">
        <v>1000000</v>
      </c>
      <c r="J8" s="82" t="s">
        <v>32</v>
      </c>
      <c r="K8" s="20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41"/>
      <c r="X8" s="20"/>
    </row>
    <row r="9" spans="1:24" ht="12">
      <c r="A9" s="64"/>
      <c r="B9" s="38" t="s">
        <v>18</v>
      </c>
      <c r="C9" s="38"/>
      <c r="D9" s="191">
        <v>193</v>
      </c>
      <c r="E9" s="38">
        <v>2078</v>
      </c>
      <c r="F9" s="38">
        <v>10872</v>
      </c>
      <c r="G9" s="189">
        <f>'[1]Тепло по факту'!$O$6</f>
        <v>358.95</v>
      </c>
      <c r="H9" s="96">
        <f>G9*H5</f>
        <v>925534.6275</v>
      </c>
      <c r="I9" s="187">
        <v>866446.54</v>
      </c>
      <c r="J9" s="113"/>
      <c r="K9" s="6"/>
      <c r="L9" s="6"/>
      <c r="M9" s="6"/>
      <c r="N9" s="6"/>
      <c r="O9" s="6"/>
      <c r="P9" s="6"/>
      <c r="Q9" s="6"/>
      <c r="R9" s="6"/>
      <c r="S9" s="35"/>
      <c r="T9" s="20"/>
      <c r="U9" s="20"/>
      <c r="V9" s="20"/>
      <c r="W9" s="53"/>
      <c r="X9" s="20"/>
    </row>
    <row r="10" spans="1:24" ht="12">
      <c r="A10" s="65"/>
      <c r="B10" s="100" t="s">
        <v>6</v>
      </c>
      <c r="C10" s="101"/>
      <c r="D10" s="95">
        <f>SUM(D8:D9)</f>
        <v>572</v>
      </c>
      <c r="E10" s="93">
        <f>SUM(E8:E9)</f>
        <v>6788</v>
      </c>
      <c r="F10" s="93">
        <f>SUM(F8:F9)</f>
        <v>29062</v>
      </c>
      <c r="G10" s="183">
        <f>SUM(G8:G9)</f>
        <v>923.97</v>
      </c>
      <c r="H10" s="102">
        <f>SUM(H8:H9)</f>
        <v>2382410.4465</v>
      </c>
      <c r="I10" s="102">
        <f>SUM(I7:I9)</f>
        <v>1866446.54</v>
      </c>
      <c r="J10" s="103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2:24" ht="12"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2:24" ht="12">
      <c r="B12" s="21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2:24" ht="12.75">
      <c r="B13" s="22"/>
      <c r="C13" s="25"/>
      <c r="D13" s="25"/>
      <c r="E13" s="25"/>
      <c r="F13" s="25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2:24" ht="12">
      <c r="B14" s="22"/>
      <c r="C14" s="22"/>
      <c r="D14" s="2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2:24" ht="12"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2">
      <c r="A16" s="28"/>
      <c r="B16" s="87" t="s">
        <v>67</v>
      </c>
      <c r="C16" s="28"/>
      <c r="D16" s="28"/>
      <c r="E16" s="62"/>
      <c r="F16" s="12" t="s">
        <v>124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2:24" ht="12"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2:24" ht="12"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2:24" ht="12">
      <c r="B19" t="s">
        <v>68</v>
      </c>
      <c r="F19" s="12" t="s">
        <v>102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6:24" ht="12">
      <c r="F20" s="1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2:24" ht="12"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2:24" ht="12"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2:24" ht="12"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2:24" ht="12"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2:24" ht="12"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2:24" ht="12"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2:24" ht="12"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2:24" ht="12"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2:24" ht="12"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2:24" ht="12"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2:24" ht="12"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2:24" ht="12"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2:24" ht="12"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2:24" ht="12"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2:24" ht="12"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2:24" ht="12"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2:24" ht="12"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2:24" ht="12"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2:24" ht="12"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2:24" ht="12"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2:24" ht="12"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2:24" ht="12"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2:24" ht="12"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2:24" ht="12"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2:24" ht="12"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2:24" ht="12"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2:24" ht="12"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2:24" ht="12"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2:24" ht="12"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2:24" ht="12"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2:24" ht="12"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2:24" ht="12"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2:24" ht="12"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2:24" ht="12"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2:24" ht="12"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2:24" ht="12"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2:24" ht="12"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2:24" ht="12"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2:24" ht="12"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2:24" ht="12"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</sheetData>
  <sheetProtection/>
  <mergeCells count="2">
    <mergeCell ref="B7:C7"/>
    <mergeCell ref="B5:C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5"/>
  <sheetViews>
    <sheetView view="pageBreakPreview" zoomScale="60" zoomScalePageLayoutView="0" workbookViewId="0" topLeftCell="A1">
      <selection activeCell="H8" sqref="H8"/>
    </sheetView>
  </sheetViews>
  <sheetFormatPr defaultColWidth="9.00390625" defaultRowHeight="12.75"/>
  <cols>
    <col min="1" max="1" width="2.875" style="0" customWidth="1"/>
    <col min="2" max="2" width="13.50390625" style="0" customWidth="1"/>
    <col min="3" max="3" width="10.25390625" style="0" customWidth="1"/>
    <col min="4" max="4" width="10.50390625" style="0" customWidth="1"/>
    <col min="5" max="5" width="13.125" style="0" customWidth="1"/>
    <col min="6" max="6" width="12.125" style="0" customWidth="1"/>
    <col min="7" max="7" width="9.875" style="0" customWidth="1"/>
    <col min="8" max="8" width="12.50390625" style="0" customWidth="1"/>
    <col min="9" max="10" width="9.875" style="0" customWidth="1"/>
    <col min="11" max="11" width="9.00390625" style="0" customWidth="1"/>
    <col min="12" max="12" width="6.50390625" style="0" customWidth="1"/>
    <col min="13" max="13" width="5.50390625" style="0" customWidth="1"/>
    <col min="14" max="14" width="6.875" style="0" customWidth="1"/>
    <col min="15" max="15" width="5.50390625" style="0" customWidth="1"/>
    <col min="16" max="16" width="5.875" style="0" customWidth="1"/>
    <col min="17" max="18" width="6.50390625" style="0" customWidth="1"/>
    <col min="19" max="19" width="6.125" style="0" customWidth="1"/>
    <col min="20" max="20" width="7.75390625" style="0" customWidth="1"/>
    <col min="21" max="21" width="7.50390625" style="0" customWidth="1"/>
    <col min="22" max="22" width="6.125" style="0" customWidth="1"/>
    <col min="23" max="23" width="5.50390625" style="0" customWidth="1"/>
    <col min="24" max="24" width="7.50390625" style="0" customWidth="1"/>
  </cols>
  <sheetData>
    <row r="2" spans="2:12" ht="13.5" customHeight="1">
      <c r="B2" s="25" t="s">
        <v>285</v>
      </c>
      <c r="C2" s="25"/>
      <c r="D2" s="25"/>
      <c r="E2" s="25"/>
      <c r="F2" s="25">
        <v>223104</v>
      </c>
      <c r="I2" s="20"/>
      <c r="J2" s="20"/>
      <c r="K2" s="20"/>
      <c r="L2" s="20"/>
    </row>
    <row r="3" spans="2:12" ht="13.5" customHeight="1">
      <c r="B3" s="25"/>
      <c r="C3" s="25">
        <v>223104</v>
      </c>
      <c r="D3" s="25"/>
      <c r="E3" s="25"/>
      <c r="I3" s="20"/>
      <c r="J3" s="20"/>
      <c r="K3" s="20"/>
      <c r="L3" s="20"/>
    </row>
    <row r="4" spans="8:12" ht="13.5" customHeight="1">
      <c r="H4" s="22"/>
      <c r="I4" s="20"/>
      <c r="J4" s="20"/>
      <c r="K4" s="20"/>
      <c r="L4" s="20"/>
    </row>
    <row r="5" spans="1:25" ht="13.5" customHeight="1">
      <c r="A5" s="2" t="s">
        <v>0</v>
      </c>
      <c r="B5" s="2" t="s">
        <v>1</v>
      </c>
      <c r="C5" s="1" t="s">
        <v>5</v>
      </c>
      <c r="D5" s="1" t="s">
        <v>26</v>
      </c>
      <c r="E5" s="1" t="s">
        <v>21</v>
      </c>
      <c r="F5" s="2" t="s">
        <v>22</v>
      </c>
      <c r="G5" s="2" t="s">
        <v>11</v>
      </c>
      <c r="H5" s="190">
        <v>16.72</v>
      </c>
      <c r="I5" s="1" t="s">
        <v>96</v>
      </c>
      <c r="J5" s="1" t="s">
        <v>97</v>
      </c>
      <c r="K5" s="31" t="s">
        <v>98</v>
      </c>
      <c r="L5" s="20"/>
      <c r="M5" s="5"/>
      <c r="N5" s="5"/>
      <c r="O5" s="5"/>
      <c r="P5" s="5"/>
      <c r="Q5" s="5"/>
      <c r="R5" s="5"/>
      <c r="S5" s="23"/>
      <c r="T5" s="5"/>
      <c r="U5" s="5"/>
      <c r="V5" s="5"/>
      <c r="W5" s="5"/>
      <c r="X5" s="5"/>
      <c r="Y5" s="20"/>
    </row>
    <row r="6" spans="1:25" ht="27.75" customHeight="1">
      <c r="A6" s="4" t="s">
        <v>12</v>
      </c>
      <c r="B6" s="4" t="s">
        <v>13</v>
      </c>
      <c r="C6" s="3" t="s">
        <v>10</v>
      </c>
      <c r="D6" s="3" t="s">
        <v>27</v>
      </c>
      <c r="E6" s="3" t="s">
        <v>20</v>
      </c>
      <c r="F6" s="50" t="s">
        <v>24</v>
      </c>
      <c r="G6" s="4" t="s">
        <v>41</v>
      </c>
      <c r="H6" s="3" t="s">
        <v>296</v>
      </c>
      <c r="I6" s="3" t="s">
        <v>99</v>
      </c>
      <c r="J6" s="3" t="s">
        <v>297</v>
      </c>
      <c r="K6" s="40" t="s">
        <v>100</v>
      </c>
      <c r="L6" s="53"/>
      <c r="M6" s="5"/>
      <c r="N6" s="5"/>
      <c r="O6" s="23"/>
      <c r="P6" s="5"/>
      <c r="Q6" s="5"/>
      <c r="R6" s="5"/>
      <c r="S6" s="23"/>
      <c r="T6" s="23"/>
      <c r="U6" s="5"/>
      <c r="V6" s="5"/>
      <c r="W6" s="5"/>
      <c r="X6" s="23"/>
      <c r="Y6" s="20"/>
    </row>
    <row r="7" spans="1:25" ht="21.75" customHeight="1">
      <c r="A7" s="116">
        <v>1</v>
      </c>
      <c r="B7" s="117" t="s">
        <v>101</v>
      </c>
      <c r="C7" s="118">
        <f>C8+C9</f>
        <v>572</v>
      </c>
      <c r="D7" s="118">
        <f aca="true" t="shared" si="0" ref="D7:I7">D8+D9</f>
        <v>1004</v>
      </c>
      <c r="E7" s="118">
        <f t="shared" si="0"/>
        <v>6788</v>
      </c>
      <c r="F7" s="118">
        <f t="shared" si="0"/>
        <v>29062</v>
      </c>
      <c r="G7" s="118">
        <f t="shared" si="0"/>
        <v>2191.9000000000005</v>
      </c>
      <c r="H7" s="184">
        <f t="shared" si="0"/>
        <v>36648.568</v>
      </c>
      <c r="I7" s="119">
        <f t="shared" si="0"/>
        <v>2</v>
      </c>
      <c r="J7" s="119">
        <f>J8+J9</f>
        <v>29218</v>
      </c>
      <c r="K7" s="196">
        <v>13.33</v>
      </c>
      <c r="L7" s="20"/>
      <c r="M7" s="5"/>
      <c r="N7" s="5"/>
      <c r="O7" s="23"/>
      <c r="P7" s="5"/>
      <c r="Q7" s="5"/>
      <c r="R7" s="5"/>
      <c r="S7" s="23"/>
      <c r="T7" s="23"/>
      <c r="U7" s="5"/>
      <c r="V7" s="5"/>
      <c r="W7" s="5"/>
      <c r="X7" s="53"/>
      <c r="Y7" s="20"/>
    </row>
    <row r="8" spans="1:25" ht="22.5" customHeight="1">
      <c r="A8" s="90"/>
      <c r="B8" s="38" t="s">
        <v>16</v>
      </c>
      <c r="C8" s="191">
        <v>379</v>
      </c>
      <c r="D8" s="38">
        <v>784</v>
      </c>
      <c r="E8" s="38">
        <v>4710</v>
      </c>
      <c r="F8" s="38">
        <v>18190</v>
      </c>
      <c r="G8" s="219">
        <f>'[1]Вода по факту'!$O$5</f>
        <v>1029.1100000000001</v>
      </c>
      <c r="H8" s="154">
        <f>G8*H5</f>
        <v>17206.7192</v>
      </c>
      <c r="I8" s="155">
        <v>1</v>
      </c>
      <c r="J8" s="155">
        <v>13718</v>
      </c>
      <c r="K8" s="8"/>
      <c r="L8" s="20"/>
      <c r="M8" s="5"/>
      <c r="N8" s="5"/>
      <c r="O8" s="23"/>
      <c r="P8" s="5"/>
      <c r="Q8" s="5"/>
      <c r="R8" s="5"/>
      <c r="S8" s="23"/>
      <c r="T8" s="23"/>
      <c r="U8" s="5"/>
      <c r="V8" s="5"/>
      <c r="W8" s="5"/>
      <c r="X8" s="53"/>
      <c r="Y8" s="20"/>
    </row>
    <row r="9" spans="1:25" ht="25.5" customHeight="1">
      <c r="A9" s="56"/>
      <c r="B9" s="37" t="s">
        <v>18</v>
      </c>
      <c r="C9" s="192">
        <v>193</v>
      </c>
      <c r="D9" s="120">
        <v>220</v>
      </c>
      <c r="E9" s="120">
        <v>2078</v>
      </c>
      <c r="F9" s="120">
        <v>10872</v>
      </c>
      <c r="G9" s="220">
        <f>'[1]Вода по факту'!$O$6</f>
        <v>1162.7900000000002</v>
      </c>
      <c r="H9" s="121">
        <f>G9*H5</f>
        <v>19441.848800000003</v>
      </c>
      <c r="I9" s="122">
        <v>1</v>
      </c>
      <c r="J9" s="122">
        <v>15500</v>
      </c>
      <c r="K9" s="3"/>
      <c r="L9" s="20"/>
      <c r="M9" s="5"/>
      <c r="N9" s="5"/>
      <c r="O9" s="23"/>
      <c r="P9" s="5"/>
      <c r="Q9" s="5"/>
      <c r="R9" s="5"/>
      <c r="S9" s="23"/>
      <c r="T9" s="23"/>
      <c r="U9" s="5"/>
      <c r="V9" s="5"/>
      <c r="W9" s="5"/>
      <c r="X9" s="53"/>
      <c r="Y9" s="20"/>
    </row>
    <row r="10" spans="13:25" ht="12"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3:25" ht="12"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3:25" ht="12"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3:25" ht="12"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4:25" ht="12">
      <c r="D14" t="s">
        <v>104</v>
      </c>
      <c r="H14" s="12" t="s">
        <v>124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3:25" ht="12"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3:25" ht="12"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4:25" ht="12">
      <c r="D17" t="s">
        <v>103</v>
      </c>
      <c r="H17" s="12" t="s">
        <v>102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3:25" ht="12"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3:25" ht="12"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3:25" ht="12"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3:25" ht="12"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3:25" ht="12"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3:25" ht="12"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3:25" ht="12"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3:25" ht="12"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3:25" ht="12"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3:25" ht="12"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3:25" ht="12"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3:25" ht="12"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3:25" ht="12"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3:25" ht="12"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3:25" ht="12"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3:25" ht="12"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3:25" ht="12"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3:25" ht="12"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 topLeftCell="A1">
      <selection activeCell="J13" sqref="J13"/>
    </sheetView>
  </sheetViews>
  <sheetFormatPr defaultColWidth="9.125" defaultRowHeight="12.75"/>
  <cols>
    <col min="1" max="1" width="20.125" style="74" customWidth="1"/>
    <col min="2" max="2" width="6.25390625" style="74" customWidth="1"/>
    <col min="3" max="3" width="8.50390625" style="74" customWidth="1"/>
    <col min="4" max="4" width="9.50390625" style="74" customWidth="1"/>
    <col min="5" max="5" width="7.125" style="74" customWidth="1"/>
    <col min="6" max="6" width="10.50390625" style="74" customWidth="1"/>
    <col min="7" max="16384" width="9.125" style="74" customWidth="1"/>
  </cols>
  <sheetData>
    <row r="1" spans="1:6" ht="12.75">
      <c r="A1" s="394" t="s">
        <v>286</v>
      </c>
      <c r="B1" s="394"/>
      <c r="C1" s="394"/>
      <c r="D1" s="394"/>
      <c r="E1" s="394"/>
      <c r="F1" s="394"/>
    </row>
    <row r="2" spans="1:6" ht="12.75">
      <c r="A2" s="290"/>
      <c r="B2" s="290"/>
      <c r="C2" s="290"/>
      <c r="D2" s="290" t="s">
        <v>133</v>
      </c>
      <c r="E2" s="290"/>
      <c r="F2" s="290"/>
    </row>
    <row r="3" spans="1:6" ht="12.75">
      <c r="A3" s="290"/>
      <c r="B3" s="290"/>
      <c r="C3" s="290"/>
      <c r="D3" s="290"/>
      <c r="E3" s="290"/>
      <c r="F3" s="290"/>
    </row>
    <row r="4" spans="1:6" ht="12.75">
      <c r="A4" s="123"/>
      <c r="E4" s="127"/>
      <c r="F4" s="127"/>
    </row>
    <row r="5" spans="1:6" ht="12">
      <c r="A5" s="162" t="s">
        <v>1</v>
      </c>
      <c r="B5" s="174" t="s">
        <v>5</v>
      </c>
      <c r="C5" s="174" t="s">
        <v>134</v>
      </c>
      <c r="D5" s="174" t="s">
        <v>136</v>
      </c>
      <c r="E5" s="174"/>
      <c r="F5" s="174" t="s">
        <v>34</v>
      </c>
    </row>
    <row r="6" spans="1:6" ht="12">
      <c r="A6" s="164" t="s">
        <v>2</v>
      </c>
      <c r="B6" s="175"/>
      <c r="C6" s="175" t="s">
        <v>135</v>
      </c>
      <c r="D6" s="175" t="s">
        <v>137</v>
      </c>
      <c r="E6" s="175"/>
      <c r="F6" s="175" t="s">
        <v>35</v>
      </c>
    </row>
    <row r="7" spans="1:6" ht="24" customHeight="1">
      <c r="A7" s="258" t="s">
        <v>89</v>
      </c>
      <c r="B7" s="291"/>
      <c r="C7" s="114"/>
      <c r="D7" s="167"/>
      <c r="E7" s="292"/>
      <c r="F7" s="167"/>
    </row>
    <row r="8" spans="1:6" ht="15" customHeight="1">
      <c r="A8" s="114" t="s">
        <v>59</v>
      </c>
      <c r="B8" s="114">
        <v>1</v>
      </c>
      <c r="C8" s="114">
        <v>18</v>
      </c>
      <c r="D8" s="166">
        <v>762.18</v>
      </c>
      <c r="E8" s="292"/>
      <c r="F8" s="291">
        <f>C8*D8</f>
        <v>13719.24</v>
      </c>
    </row>
    <row r="9" spans="1:6" ht="14.25" customHeight="1">
      <c r="A9" s="114" t="s">
        <v>9</v>
      </c>
      <c r="B9" s="114">
        <v>1</v>
      </c>
      <c r="C9" s="114">
        <v>18</v>
      </c>
      <c r="D9" s="166">
        <v>762.2</v>
      </c>
      <c r="E9" s="292"/>
      <c r="F9" s="291">
        <f>C9*D9</f>
        <v>13719.6</v>
      </c>
    </row>
    <row r="10" spans="1:6" ht="12" customHeight="1">
      <c r="A10" s="75"/>
      <c r="B10" s="75"/>
      <c r="C10" s="114"/>
      <c r="D10" s="167"/>
      <c r="E10" s="292"/>
      <c r="F10" s="167"/>
    </row>
    <row r="11" spans="1:6" ht="11.25" customHeight="1">
      <c r="A11" s="145" t="s">
        <v>6</v>
      </c>
      <c r="B11" s="291">
        <f>SUM(B8:B10)</f>
        <v>2</v>
      </c>
      <c r="C11" s="75"/>
      <c r="D11" s="167">
        <f>SUM(D8:D10)</f>
        <v>1524.38</v>
      </c>
      <c r="E11" s="167">
        <f>SUM(E8:E10)</f>
        <v>0</v>
      </c>
      <c r="F11" s="167">
        <f>SUM(F7:F10)</f>
        <v>27438.84</v>
      </c>
    </row>
    <row r="12" spans="1:6" ht="11.25" customHeight="1">
      <c r="A12" s="151"/>
      <c r="B12" s="293"/>
      <c r="C12" s="151"/>
      <c r="D12" s="179"/>
      <c r="E12" s="179"/>
      <c r="F12" s="179"/>
    </row>
    <row r="13" spans="1:5" ht="11.25" customHeight="1">
      <c r="A13" s="99"/>
      <c r="B13" s="152"/>
      <c r="C13" s="99"/>
      <c r="D13" s="294"/>
      <c r="E13" s="179"/>
    </row>
    <row r="14" spans="1:5" ht="11.25" customHeight="1">
      <c r="A14" s="99" t="s">
        <v>67</v>
      </c>
      <c r="B14" s="152"/>
      <c r="C14" s="151" t="s">
        <v>124</v>
      </c>
      <c r="D14" s="294"/>
      <c r="E14" s="179"/>
    </row>
    <row r="15" spans="1:5" ht="11.25" customHeight="1">
      <c r="A15" s="99"/>
      <c r="B15" s="152"/>
      <c r="C15" s="99"/>
      <c r="D15" s="294"/>
      <c r="E15" s="179"/>
    </row>
    <row r="16" spans="1:6" ht="11.25" customHeight="1">
      <c r="A16" s="151"/>
      <c r="B16" s="293"/>
      <c r="C16" s="151"/>
      <c r="D16" s="179"/>
      <c r="E16" s="179"/>
      <c r="F16" s="179"/>
    </row>
    <row r="17" spans="1:6" ht="11.25" customHeight="1">
      <c r="A17" s="151" t="s">
        <v>68</v>
      </c>
      <c r="B17" s="293"/>
      <c r="C17" s="151" t="s">
        <v>102</v>
      </c>
      <c r="D17" s="179"/>
      <c r="E17" s="179"/>
      <c r="F17" s="179"/>
    </row>
    <row r="18" spans="1:6" ht="11.25" customHeight="1">
      <c r="A18" s="151"/>
      <c r="B18" s="293"/>
      <c r="C18" s="151"/>
      <c r="D18" s="179"/>
      <c r="E18" s="179"/>
      <c r="F18" s="179"/>
    </row>
    <row r="19" spans="1:6" ht="11.25" customHeight="1">
      <c r="A19" s="151"/>
      <c r="B19" s="293"/>
      <c r="C19" s="151"/>
      <c r="D19" s="295"/>
      <c r="E19" s="179"/>
      <c r="F19" s="179"/>
    </row>
    <row r="20" spans="1:6" ht="11.25" customHeight="1">
      <c r="A20" s="151"/>
      <c r="B20" s="293"/>
      <c r="C20" s="151"/>
      <c r="D20" s="179"/>
      <c r="E20" s="179"/>
      <c r="F20" s="17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view="pageBreakPreview" zoomScale="60" zoomScalePageLayoutView="0" workbookViewId="0" topLeftCell="A1">
      <selection activeCell="F15" sqref="F15"/>
    </sheetView>
  </sheetViews>
  <sheetFormatPr defaultColWidth="9.125" defaultRowHeight="12.75"/>
  <cols>
    <col min="1" max="1" width="3.875" style="74" customWidth="1"/>
    <col min="2" max="2" width="6.50390625" style="74" customWidth="1"/>
    <col min="3" max="3" width="12.50390625" style="74" customWidth="1"/>
    <col min="4" max="4" width="11.75390625" style="74" customWidth="1"/>
    <col min="5" max="5" width="14.875" style="74" customWidth="1"/>
    <col min="6" max="6" width="20.25390625" style="74" customWidth="1"/>
    <col min="7" max="16384" width="9.125" style="74" customWidth="1"/>
  </cols>
  <sheetData>
    <row r="1" spans="2:9" ht="12.75">
      <c r="B1" s="123"/>
      <c r="C1" s="123" t="s">
        <v>287</v>
      </c>
      <c r="D1" s="123"/>
      <c r="E1" s="123"/>
      <c r="G1" s="124"/>
      <c r="H1" s="124"/>
      <c r="I1" s="125"/>
    </row>
    <row r="2" spans="2:9" ht="12.75">
      <c r="B2" s="123"/>
      <c r="C2" s="123"/>
      <c r="D2" s="123"/>
      <c r="E2" s="123"/>
      <c r="F2" s="123" t="s">
        <v>128</v>
      </c>
      <c r="G2" s="126"/>
      <c r="H2" s="124"/>
      <c r="I2" s="125"/>
    </row>
    <row r="3" spans="7:10" ht="12">
      <c r="G3" s="124"/>
      <c r="H3" s="124"/>
      <c r="I3" s="124"/>
      <c r="J3" s="127"/>
    </row>
    <row r="4" spans="1:17" ht="12.75">
      <c r="A4" s="128" t="s">
        <v>0</v>
      </c>
      <c r="B4" s="129" t="s">
        <v>1</v>
      </c>
      <c r="C4" s="130"/>
      <c r="D4" s="131" t="s">
        <v>19</v>
      </c>
      <c r="E4" s="132" t="s">
        <v>28</v>
      </c>
      <c r="F4" s="133" t="s">
        <v>4</v>
      </c>
      <c r="G4" s="105"/>
      <c r="H4" s="105"/>
      <c r="I4" s="99"/>
      <c r="J4" s="127"/>
      <c r="K4" s="105"/>
      <c r="L4" s="105"/>
      <c r="M4" s="105"/>
      <c r="N4" s="127"/>
      <c r="O4" s="127"/>
      <c r="P4" s="127"/>
      <c r="Q4" s="127"/>
    </row>
    <row r="5" spans="1:17" ht="12.75">
      <c r="A5" s="134"/>
      <c r="B5" s="100" t="s">
        <v>2</v>
      </c>
      <c r="C5" s="135"/>
      <c r="D5" s="136" t="s">
        <v>30</v>
      </c>
      <c r="E5" s="137" t="s">
        <v>43</v>
      </c>
      <c r="F5" s="138" t="s">
        <v>29</v>
      </c>
      <c r="G5" s="99"/>
      <c r="H5" s="99"/>
      <c r="I5" s="99"/>
      <c r="J5" s="127"/>
      <c r="K5" s="105"/>
      <c r="L5" s="105"/>
      <c r="M5" s="105"/>
      <c r="N5" s="105"/>
      <c r="O5" s="127"/>
      <c r="P5" s="127"/>
      <c r="Q5" s="127"/>
    </row>
    <row r="6" spans="1:17" ht="12">
      <c r="A6" s="139">
        <v>1</v>
      </c>
      <c r="B6" s="389" t="s">
        <v>89</v>
      </c>
      <c r="C6" s="395"/>
      <c r="D6" s="140"/>
      <c r="E6" s="296"/>
      <c r="F6" s="141"/>
      <c r="G6" s="142"/>
      <c r="H6" s="142"/>
      <c r="I6" s="143"/>
      <c r="J6" s="127"/>
      <c r="K6" s="99"/>
      <c r="L6" s="127"/>
      <c r="M6" s="144"/>
      <c r="N6" s="99"/>
      <c r="O6" s="127"/>
      <c r="P6" s="127"/>
      <c r="Q6" s="127"/>
    </row>
    <row r="7" spans="1:17" ht="12">
      <c r="A7" s="139"/>
      <c r="B7" s="114" t="s">
        <v>61</v>
      </c>
      <c r="C7" s="98"/>
      <c r="D7" s="140">
        <v>2940</v>
      </c>
      <c r="E7" s="296">
        <v>0.4</v>
      </c>
      <c r="F7" s="188">
        <f>D7*E7*10</f>
        <v>11760</v>
      </c>
      <c r="G7" s="142"/>
      <c r="H7" s="142"/>
      <c r="I7" s="143"/>
      <c r="J7" s="127"/>
      <c r="K7" s="99"/>
      <c r="L7" s="127"/>
      <c r="M7" s="144"/>
      <c r="N7" s="99"/>
      <c r="O7" s="127"/>
      <c r="P7" s="127"/>
      <c r="Q7" s="127"/>
    </row>
    <row r="8" spans="1:17" ht="12">
      <c r="A8" s="139"/>
      <c r="B8" s="114" t="s">
        <v>75</v>
      </c>
      <c r="C8" s="98"/>
      <c r="D8" s="140">
        <v>1000</v>
      </c>
      <c r="E8" s="296">
        <v>0.4</v>
      </c>
      <c r="F8" s="188">
        <f>D8*E8*10</f>
        <v>4000</v>
      </c>
      <c r="G8" s="142"/>
      <c r="H8" s="142"/>
      <c r="I8" s="143"/>
      <c r="J8" s="127"/>
      <c r="K8" s="99"/>
      <c r="L8" s="127"/>
      <c r="M8" s="144"/>
      <c r="N8" s="99"/>
      <c r="O8" s="127"/>
      <c r="P8" s="127"/>
      <c r="Q8" s="127"/>
    </row>
    <row r="9" spans="1:17" ht="12.75">
      <c r="A9" s="77"/>
      <c r="B9" s="145" t="s">
        <v>6</v>
      </c>
      <c r="C9" s="146"/>
      <c r="D9" s="102">
        <f>SUM(D6:D8)</f>
        <v>3940</v>
      </c>
      <c r="E9" s="297"/>
      <c r="F9" s="182">
        <f>SUM(F6:F8)</f>
        <v>15760</v>
      </c>
      <c r="G9" s="142"/>
      <c r="H9" s="142"/>
      <c r="I9" s="143"/>
      <c r="J9" s="127"/>
      <c r="K9" s="99"/>
      <c r="L9" s="127"/>
      <c r="M9" s="127"/>
      <c r="N9" s="99"/>
      <c r="O9" s="127"/>
      <c r="P9" s="127"/>
      <c r="Q9" s="127"/>
    </row>
    <row r="10" spans="1:17" ht="12">
      <c r="A10" s="127"/>
      <c r="B10" s="127"/>
      <c r="C10" s="127"/>
      <c r="D10" s="143"/>
      <c r="E10" s="143"/>
      <c r="F10" s="127"/>
      <c r="G10" s="147"/>
      <c r="H10" s="147"/>
      <c r="I10" s="99"/>
      <c r="J10" s="127"/>
      <c r="K10" s="99"/>
      <c r="L10" s="127"/>
      <c r="M10" s="99"/>
      <c r="N10" s="99"/>
      <c r="O10" s="127"/>
      <c r="P10" s="127"/>
      <c r="Q10" s="127"/>
    </row>
    <row r="11" spans="1:8" ht="51" customHeight="1">
      <c r="A11" s="150"/>
      <c r="B11" s="298" t="s">
        <v>67</v>
      </c>
      <c r="C11" s="106"/>
      <c r="D11" s="105"/>
      <c r="E11" s="151" t="s">
        <v>124</v>
      </c>
      <c r="H11" s="127"/>
    </row>
    <row r="12" spans="1:8" ht="12.75">
      <c r="A12" s="150"/>
      <c r="B12" s="99"/>
      <c r="C12" s="105"/>
      <c r="D12" s="99"/>
      <c r="E12" s="99"/>
      <c r="H12" s="127"/>
    </row>
    <row r="13" spans="1:8" ht="12">
      <c r="A13" s="150"/>
      <c r="B13" s="99"/>
      <c r="C13" s="143"/>
      <c r="D13" s="99"/>
      <c r="E13" s="99"/>
      <c r="F13" s="127"/>
      <c r="G13" s="127"/>
      <c r="H13" s="127"/>
    </row>
    <row r="14" spans="1:8" ht="12.75">
      <c r="A14" s="150"/>
      <c r="B14" s="106" t="s">
        <v>68</v>
      </c>
      <c r="C14" s="106"/>
      <c r="D14" s="105"/>
      <c r="E14" s="151" t="s">
        <v>102</v>
      </c>
      <c r="F14" s="127"/>
      <c r="G14" s="127"/>
      <c r="H14" s="127"/>
    </row>
    <row r="15" spans="1:8" ht="12">
      <c r="A15" s="150"/>
      <c r="B15" s="143"/>
      <c r="C15" s="143"/>
      <c r="D15" s="143"/>
      <c r="E15" s="99"/>
      <c r="F15" s="127"/>
      <c r="G15" s="127"/>
      <c r="H15" s="127"/>
    </row>
    <row r="16" spans="1:8" ht="12">
      <c r="A16" s="150"/>
      <c r="B16" s="143"/>
      <c r="C16" s="143"/>
      <c r="D16" s="143"/>
      <c r="E16" s="99"/>
      <c r="F16" s="127"/>
      <c r="G16" s="127"/>
      <c r="H16" s="127"/>
    </row>
    <row r="17" spans="1:8" ht="12">
      <c r="A17" s="150"/>
      <c r="B17" s="99"/>
      <c r="C17" s="127"/>
      <c r="D17" s="99"/>
      <c r="E17" s="99"/>
      <c r="F17" s="127"/>
      <c r="G17" s="127"/>
      <c r="H17" s="127"/>
    </row>
    <row r="18" spans="1:8" ht="12">
      <c r="A18" s="150"/>
      <c r="B18" s="99"/>
      <c r="C18" s="99"/>
      <c r="D18" s="99"/>
      <c r="E18" s="99"/>
      <c r="F18" s="127"/>
      <c r="G18" s="127"/>
      <c r="H18" s="127"/>
    </row>
    <row r="19" spans="1:8" ht="12">
      <c r="A19" s="150"/>
      <c r="B19" s="99"/>
      <c r="C19" s="143"/>
      <c r="D19" s="99"/>
      <c r="E19" s="99"/>
      <c r="F19" s="127"/>
      <c r="G19" s="127"/>
      <c r="H19" s="127"/>
    </row>
    <row r="20" spans="1:8" ht="12">
      <c r="A20" s="150"/>
      <c r="B20" s="99"/>
      <c r="C20" s="99"/>
      <c r="D20" s="99"/>
      <c r="E20" s="99"/>
      <c r="F20" s="127"/>
      <c r="G20" s="127"/>
      <c r="H20" s="127"/>
    </row>
    <row r="21" spans="1:8" ht="12">
      <c r="A21" s="150"/>
      <c r="B21" s="99"/>
      <c r="C21" s="127"/>
      <c r="D21" s="99"/>
      <c r="E21" s="99"/>
      <c r="F21" s="127"/>
      <c r="G21" s="127"/>
      <c r="H21" s="127"/>
    </row>
    <row r="22" spans="1:8" ht="12">
      <c r="A22" s="150"/>
      <c r="B22" s="99"/>
      <c r="C22" s="127"/>
      <c r="D22" s="99"/>
      <c r="E22" s="99"/>
      <c r="F22" s="127"/>
      <c r="G22" s="127"/>
      <c r="H22" s="127"/>
    </row>
    <row r="23" spans="1:8" ht="12">
      <c r="A23" s="150"/>
      <c r="B23" s="99"/>
      <c r="C23" s="99"/>
      <c r="D23" s="99"/>
      <c r="E23" s="99"/>
      <c r="F23" s="127"/>
      <c r="G23" s="127"/>
      <c r="H23" s="127"/>
    </row>
    <row r="24" spans="1:8" ht="12">
      <c r="A24" s="150"/>
      <c r="B24" s="99"/>
      <c r="C24" s="99"/>
      <c r="D24" s="99"/>
      <c r="E24" s="99"/>
      <c r="F24" s="127"/>
      <c r="G24" s="127"/>
      <c r="H24" s="127"/>
    </row>
    <row r="25" spans="1:8" ht="12">
      <c r="A25" s="150"/>
      <c r="B25" s="99"/>
      <c r="C25" s="99"/>
      <c r="D25" s="99"/>
      <c r="E25" s="99"/>
      <c r="F25" s="127"/>
      <c r="G25" s="127"/>
      <c r="H25" s="127"/>
    </row>
    <row r="26" spans="1:8" ht="12">
      <c r="A26" s="150"/>
      <c r="B26" s="99"/>
      <c r="C26" s="143"/>
      <c r="D26" s="99"/>
      <c r="E26" s="99"/>
      <c r="F26" s="127"/>
      <c r="G26" s="127"/>
      <c r="H26" s="127"/>
    </row>
    <row r="27" spans="1:8" ht="12">
      <c r="A27" s="150"/>
      <c r="B27" s="99"/>
      <c r="C27" s="143"/>
      <c r="D27" s="99"/>
      <c r="E27" s="99"/>
      <c r="F27" s="127"/>
      <c r="G27" s="127"/>
      <c r="H27" s="127"/>
    </row>
    <row r="28" spans="1:8" ht="12">
      <c r="A28" s="150"/>
      <c r="B28" s="99"/>
      <c r="C28" s="143"/>
      <c r="D28" s="99"/>
      <c r="E28" s="99"/>
      <c r="F28" s="127"/>
      <c r="G28" s="127"/>
      <c r="H28" s="127"/>
    </row>
    <row r="29" spans="1:8" ht="12">
      <c r="A29" s="150"/>
      <c r="B29" s="99"/>
      <c r="C29" s="99"/>
      <c r="D29" s="99"/>
      <c r="E29" s="99"/>
      <c r="F29" s="127"/>
      <c r="G29" s="127"/>
      <c r="H29" s="127"/>
    </row>
    <row r="30" spans="1:8" ht="12">
      <c r="A30" s="127"/>
      <c r="B30" s="99"/>
      <c r="C30" s="127"/>
      <c r="D30" s="152"/>
      <c r="E30" s="152"/>
      <c r="F30" s="127"/>
      <c r="G30" s="127"/>
      <c r="H30" s="127"/>
    </row>
    <row r="31" spans="1:8" ht="12">
      <c r="A31" s="127"/>
      <c r="B31" s="99"/>
      <c r="C31" s="127"/>
      <c r="D31" s="152"/>
      <c r="E31" s="127"/>
      <c r="F31" s="127"/>
      <c r="G31" s="127"/>
      <c r="H31" s="127"/>
    </row>
    <row r="32" spans="1:8" ht="12">
      <c r="A32" s="127"/>
      <c r="B32" s="99"/>
      <c r="C32" s="127"/>
      <c r="D32" s="152"/>
      <c r="E32" s="127"/>
      <c r="F32" s="127"/>
      <c r="G32" s="127"/>
      <c r="H32" s="127"/>
    </row>
    <row r="33" spans="1:8" ht="12">
      <c r="A33" s="127"/>
      <c r="B33" s="99"/>
      <c r="C33" s="127"/>
      <c r="D33" s="127"/>
      <c r="E33" s="127"/>
      <c r="F33" s="127"/>
      <c r="G33" s="127"/>
      <c r="H33" s="127"/>
    </row>
    <row r="34" spans="1:8" ht="12.75">
      <c r="A34" s="127"/>
      <c r="B34" s="105"/>
      <c r="C34" s="127"/>
      <c r="D34" s="127"/>
      <c r="E34" s="127"/>
      <c r="F34" s="127"/>
      <c r="G34" s="127"/>
      <c r="H34" s="127"/>
    </row>
    <row r="35" spans="1:8" ht="12">
      <c r="A35" s="127"/>
      <c r="B35" s="143"/>
      <c r="C35" s="149"/>
      <c r="D35" s="149"/>
      <c r="E35" s="149"/>
      <c r="F35" s="149"/>
      <c r="G35" s="127"/>
      <c r="H35" s="127"/>
    </row>
    <row r="36" spans="1:8" ht="12">
      <c r="A36" s="143"/>
      <c r="B36" s="149"/>
      <c r="C36" s="149"/>
      <c r="D36" s="149"/>
      <c r="E36" s="149"/>
      <c r="F36" s="149"/>
      <c r="G36" s="127"/>
      <c r="H36" s="127"/>
    </row>
    <row r="37" spans="1:4" ht="12">
      <c r="A37" s="153"/>
      <c r="B37" s="153"/>
      <c r="C37" s="153"/>
      <c r="D37" s="153"/>
    </row>
  </sheetData>
  <sheetProtection/>
  <mergeCells count="1">
    <mergeCell ref="B6:C6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="60" zoomScalePageLayoutView="0" workbookViewId="0" topLeftCell="A1">
      <selection activeCell="G7" sqref="G7"/>
    </sheetView>
  </sheetViews>
  <sheetFormatPr defaultColWidth="9.125" defaultRowHeight="12.75"/>
  <cols>
    <col min="1" max="1" width="3.875" style="74" customWidth="1"/>
    <col min="2" max="2" width="6.50390625" style="74" customWidth="1"/>
    <col min="3" max="3" width="12.50390625" style="74" customWidth="1"/>
    <col min="4" max="4" width="8.50390625" style="74" customWidth="1"/>
    <col min="5" max="5" width="12.50390625" style="74" customWidth="1"/>
    <col min="6" max="6" width="13.00390625" style="74" customWidth="1"/>
    <col min="7" max="7" width="19.25390625" style="74" customWidth="1"/>
    <col min="8" max="8" width="16.50390625" style="74" customWidth="1"/>
    <col min="9" max="16384" width="9.125" style="74" customWidth="1"/>
  </cols>
  <sheetData>
    <row r="1" spans="2:9" ht="12.75">
      <c r="B1" s="123"/>
      <c r="C1" s="123" t="s">
        <v>302</v>
      </c>
      <c r="D1" s="123"/>
      <c r="E1" s="123"/>
      <c r="G1" s="124"/>
      <c r="H1" s="124"/>
      <c r="I1" s="125"/>
    </row>
    <row r="2" spans="2:9" ht="12.75">
      <c r="B2" s="123"/>
      <c r="C2" s="123"/>
      <c r="D2" s="123"/>
      <c r="E2" s="123" t="s">
        <v>301</v>
      </c>
      <c r="F2" s="123"/>
      <c r="G2" s="126"/>
      <c r="H2" s="124"/>
      <c r="I2" s="125"/>
    </row>
    <row r="3" spans="7:10" ht="12">
      <c r="G3" s="124"/>
      <c r="H3" s="124"/>
      <c r="I3" s="124"/>
      <c r="J3" s="127"/>
    </row>
    <row r="4" spans="1:17" ht="12.75">
      <c r="A4" s="128" t="s">
        <v>0</v>
      </c>
      <c r="B4" s="129" t="s">
        <v>1</v>
      </c>
      <c r="C4" s="130"/>
      <c r="D4" s="131"/>
      <c r="E4" s="132" t="s">
        <v>303</v>
      </c>
      <c r="F4" s="133"/>
      <c r="G4" s="105"/>
      <c r="H4" s="105"/>
      <c r="I4" s="99"/>
      <c r="J4" s="127"/>
      <c r="K4" s="105"/>
      <c r="L4" s="105"/>
      <c r="M4" s="105"/>
      <c r="N4" s="127"/>
      <c r="O4" s="127"/>
      <c r="P4" s="127"/>
      <c r="Q4" s="127"/>
    </row>
    <row r="5" spans="1:17" ht="12.75">
      <c r="A5" s="134"/>
      <c r="B5" s="100" t="s">
        <v>2</v>
      </c>
      <c r="C5" s="135"/>
      <c r="D5" s="136"/>
      <c r="E5" s="137" t="s">
        <v>304</v>
      </c>
      <c r="F5" s="138"/>
      <c r="G5" s="99"/>
      <c r="H5" s="99"/>
      <c r="I5" s="99"/>
      <c r="J5" s="127"/>
      <c r="K5" s="105"/>
      <c r="L5" s="105"/>
      <c r="M5" s="105"/>
      <c r="N5" s="105"/>
      <c r="O5" s="127"/>
      <c r="P5" s="127"/>
      <c r="Q5" s="127"/>
    </row>
    <row r="6" spans="1:17" ht="23.25" customHeight="1">
      <c r="A6" s="139">
        <v>1</v>
      </c>
      <c r="B6" s="396" t="s">
        <v>89</v>
      </c>
      <c r="C6" s="397"/>
      <c r="D6" s="140"/>
      <c r="E6" s="223"/>
      <c r="F6" s="141"/>
      <c r="G6" s="142"/>
      <c r="H6" s="142"/>
      <c r="I6" s="143"/>
      <c r="J6" s="127"/>
      <c r="K6" s="99"/>
      <c r="L6" s="127"/>
      <c r="M6" s="144"/>
      <c r="N6" s="99"/>
      <c r="O6" s="127"/>
      <c r="P6" s="127"/>
      <c r="Q6" s="127"/>
    </row>
    <row r="7" spans="1:17" ht="12">
      <c r="A7" s="139"/>
      <c r="B7" s="398" t="s">
        <v>58</v>
      </c>
      <c r="C7" s="390"/>
      <c r="D7" s="140"/>
      <c r="E7" s="232">
        <v>26400</v>
      </c>
      <c r="F7" s="141"/>
      <c r="G7" s="142"/>
      <c r="H7" s="142"/>
      <c r="I7" s="143"/>
      <c r="J7" s="127"/>
      <c r="K7" s="99"/>
      <c r="L7" s="127"/>
      <c r="M7" s="144"/>
      <c r="N7" s="99"/>
      <c r="O7" s="127"/>
      <c r="P7" s="127"/>
      <c r="Q7" s="127"/>
    </row>
    <row r="8" spans="1:17" ht="12">
      <c r="A8" s="139"/>
      <c r="B8" s="398" t="s">
        <v>18</v>
      </c>
      <c r="C8" s="390"/>
      <c r="D8" s="140"/>
      <c r="E8" s="232">
        <v>26400</v>
      </c>
      <c r="F8" s="141"/>
      <c r="G8" s="142"/>
      <c r="H8" s="142"/>
      <c r="I8" s="143"/>
      <c r="J8" s="127"/>
      <c r="K8" s="99"/>
      <c r="L8" s="127"/>
      <c r="M8" s="144"/>
      <c r="N8" s="99"/>
      <c r="O8" s="127"/>
      <c r="P8" s="127"/>
      <c r="Q8" s="127"/>
    </row>
    <row r="9" spans="1:17" ht="12.75">
      <c r="A9" s="77"/>
      <c r="B9" s="145" t="s">
        <v>6</v>
      </c>
      <c r="C9" s="146"/>
      <c r="D9" s="102"/>
      <c r="E9" s="231">
        <f>SUM(E7:E8)</f>
        <v>52800</v>
      </c>
      <c r="F9" s="94"/>
      <c r="G9" s="142"/>
      <c r="H9" s="142"/>
      <c r="I9" s="143"/>
      <c r="J9" s="127"/>
      <c r="K9" s="99"/>
      <c r="L9" s="127"/>
      <c r="M9" s="127"/>
      <c r="N9" s="99"/>
      <c r="O9" s="127"/>
      <c r="P9" s="127"/>
      <c r="Q9" s="127"/>
    </row>
    <row r="10" spans="1:17" ht="12">
      <c r="A10" s="127"/>
      <c r="B10" s="127"/>
      <c r="C10" s="127"/>
      <c r="D10" s="143"/>
      <c r="E10" s="143"/>
      <c r="F10" s="127"/>
      <c r="G10" s="147"/>
      <c r="H10" s="147"/>
      <c r="I10" s="99"/>
      <c r="J10" s="127"/>
      <c r="K10" s="99"/>
      <c r="L10" s="127"/>
      <c r="M10" s="99"/>
      <c r="N10" s="99"/>
      <c r="O10" s="127"/>
      <c r="P10" s="127"/>
      <c r="Q10" s="127"/>
    </row>
    <row r="11" spans="1:17" ht="12">
      <c r="A11" s="148"/>
      <c r="B11" s="148"/>
      <c r="C11" s="143"/>
      <c r="D11" s="149"/>
      <c r="E11" s="149"/>
      <c r="F11" s="149"/>
      <c r="G11" s="127"/>
      <c r="H11" s="127"/>
      <c r="I11" s="99"/>
      <c r="J11" s="127"/>
      <c r="K11" s="99"/>
      <c r="L11" s="127"/>
      <c r="M11" s="99"/>
      <c r="N11" s="99"/>
      <c r="O11" s="127"/>
      <c r="P11" s="127"/>
      <c r="Q11" s="127"/>
    </row>
    <row r="12" spans="1:17" ht="12.75">
      <c r="A12" s="148"/>
      <c r="B12" s="150"/>
      <c r="C12" s="99"/>
      <c r="D12" s="105"/>
      <c r="E12" s="149"/>
      <c r="F12" s="149"/>
      <c r="G12" s="127"/>
      <c r="H12" s="127"/>
      <c r="I12" s="99"/>
      <c r="J12" s="127"/>
      <c r="K12" s="127"/>
      <c r="L12" s="127"/>
      <c r="M12" s="127"/>
      <c r="N12" s="127"/>
      <c r="O12" s="127"/>
      <c r="P12" s="127"/>
      <c r="Q12" s="127"/>
    </row>
    <row r="13" spans="1:17" ht="12">
      <c r="A13" s="150"/>
      <c r="B13" s="106" t="s">
        <v>67</v>
      </c>
      <c r="C13" s="106"/>
      <c r="D13" s="106"/>
      <c r="E13" s="151" t="s">
        <v>124</v>
      </c>
      <c r="F13" s="106"/>
      <c r="G13" s="99"/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10" ht="12">
      <c r="A14" s="148"/>
      <c r="B14" s="148"/>
      <c r="C14" s="143"/>
      <c r="D14" s="143"/>
      <c r="E14" s="143"/>
      <c r="F14" s="143"/>
      <c r="G14" s="127"/>
      <c r="H14" s="127"/>
      <c r="I14" s="127"/>
      <c r="J14" s="127"/>
    </row>
    <row r="15" spans="1:10" ht="12">
      <c r="A15" s="148"/>
      <c r="B15" s="148"/>
      <c r="C15" s="143"/>
      <c r="D15" s="153"/>
      <c r="E15" s="153"/>
      <c r="F15" s="153"/>
      <c r="G15" s="127"/>
      <c r="H15" s="127"/>
      <c r="I15" s="127"/>
      <c r="J15" s="127"/>
    </row>
    <row r="16" spans="1:8" ht="12">
      <c r="A16" s="148"/>
      <c r="B16" s="106" t="s">
        <v>68</v>
      </c>
      <c r="C16" s="106"/>
      <c r="D16" s="106"/>
      <c r="E16" s="151" t="s">
        <v>102</v>
      </c>
      <c r="F16" s="143"/>
      <c r="G16" s="127"/>
      <c r="H16" s="127"/>
    </row>
    <row r="17" spans="1:8" ht="12">
      <c r="A17" s="150"/>
      <c r="B17" s="99"/>
      <c r="C17" s="99"/>
      <c r="D17" s="99"/>
      <c r="E17" s="99"/>
      <c r="F17" s="127"/>
      <c r="G17" s="127"/>
      <c r="H17" s="127"/>
    </row>
    <row r="18" spans="1:8" ht="12.75">
      <c r="A18" s="150"/>
      <c r="B18" s="99"/>
      <c r="C18" s="105"/>
      <c r="D18" s="99"/>
      <c r="E18" s="99"/>
      <c r="F18" s="127"/>
      <c r="G18" s="127"/>
      <c r="H18" s="127"/>
    </row>
    <row r="19" spans="1:8" ht="12">
      <c r="A19" s="150"/>
      <c r="B19" s="99"/>
      <c r="C19" s="143"/>
      <c r="D19" s="99"/>
      <c r="E19" s="99"/>
      <c r="F19" s="127"/>
      <c r="G19" s="127"/>
      <c r="H19" s="127"/>
    </row>
    <row r="20" spans="1:8" ht="12">
      <c r="A20" s="150"/>
      <c r="H20" s="127"/>
    </row>
    <row r="21" spans="1:8" ht="12">
      <c r="A21" s="150"/>
      <c r="H21" s="127"/>
    </row>
    <row r="22" spans="1:8" ht="12">
      <c r="A22" s="150"/>
      <c r="H22" s="127"/>
    </row>
    <row r="23" spans="1:8" ht="12">
      <c r="A23" s="150"/>
      <c r="H23" s="127"/>
    </row>
    <row r="24" spans="1:8" ht="12">
      <c r="A24" s="150"/>
      <c r="B24" s="143"/>
      <c r="C24" s="143"/>
      <c r="D24" s="143"/>
      <c r="E24" s="99"/>
      <c r="F24" s="127"/>
      <c r="G24" s="127"/>
      <c r="H24" s="127"/>
    </row>
    <row r="25" spans="1:8" ht="12">
      <c r="A25" s="150"/>
      <c r="B25" s="99"/>
      <c r="C25" s="143"/>
      <c r="D25" s="99"/>
      <c r="E25" s="99"/>
      <c r="F25" s="127"/>
      <c r="G25" s="127"/>
      <c r="H25" s="127"/>
    </row>
    <row r="26" spans="1:8" ht="12">
      <c r="A26" s="150"/>
      <c r="B26" s="143"/>
      <c r="C26" s="143"/>
      <c r="D26" s="99"/>
      <c r="E26" s="99"/>
      <c r="F26" s="127"/>
      <c r="G26" s="127"/>
      <c r="H26" s="127"/>
    </row>
    <row r="27" spans="1:8" ht="12">
      <c r="A27" s="150"/>
      <c r="B27" s="143"/>
      <c r="C27" s="143"/>
      <c r="D27" s="99"/>
      <c r="E27" s="99"/>
      <c r="F27" s="127"/>
      <c r="G27" s="127"/>
      <c r="H27" s="127"/>
    </row>
    <row r="28" spans="1:8" ht="12">
      <c r="A28" s="150"/>
      <c r="B28" s="99"/>
      <c r="C28" s="99"/>
      <c r="D28" s="99"/>
      <c r="E28" s="99"/>
      <c r="F28" s="127"/>
      <c r="G28" s="127"/>
      <c r="H28" s="127"/>
    </row>
    <row r="29" spans="1:8" ht="12">
      <c r="A29" s="150"/>
      <c r="B29" s="99"/>
      <c r="C29" s="143"/>
      <c r="D29" s="99"/>
      <c r="E29" s="99"/>
      <c r="F29" s="127"/>
      <c r="G29" s="127"/>
      <c r="H29" s="127"/>
    </row>
    <row r="30" spans="1:8" ht="12">
      <c r="A30" s="150"/>
      <c r="B30" s="143"/>
      <c r="C30" s="143"/>
      <c r="D30" s="143"/>
      <c r="E30" s="99"/>
      <c r="F30" s="127"/>
      <c r="G30" s="127"/>
      <c r="H30" s="127"/>
    </row>
    <row r="31" spans="1:8" ht="12">
      <c r="A31" s="150"/>
      <c r="B31" s="143"/>
      <c r="C31" s="143"/>
      <c r="D31" s="143"/>
      <c r="E31" s="99"/>
      <c r="F31" s="127"/>
      <c r="G31" s="127"/>
      <c r="H31" s="127"/>
    </row>
    <row r="32" spans="1:8" ht="12">
      <c r="A32" s="150"/>
      <c r="B32" s="99"/>
      <c r="C32" s="127"/>
      <c r="D32" s="99"/>
      <c r="E32" s="99"/>
      <c r="F32" s="127"/>
      <c r="G32" s="127"/>
      <c r="H32" s="127"/>
    </row>
    <row r="33" spans="1:8" ht="12">
      <c r="A33" s="150"/>
      <c r="B33" s="99"/>
      <c r="C33" s="99"/>
      <c r="D33" s="99"/>
      <c r="E33" s="99"/>
      <c r="F33" s="127"/>
      <c r="G33" s="127"/>
      <c r="H33" s="127"/>
    </row>
    <row r="34" spans="1:8" ht="12">
      <c r="A34" s="150"/>
      <c r="B34" s="99"/>
      <c r="C34" s="143"/>
      <c r="D34" s="99"/>
      <c r="E34" s="99"/>
      <c r="F34" s="127"/>
      <c r="G34" s="127"/>
      <c r="H34" s="127"/>
    </row>
    <row r="35" spans="1:8" ht="12">
      <c r="A35" s="150"/>
      <c r="B35" s="99"/>
      <c r="C35" s="99"/>
      <c r="D35" s="99"/>
      <c r="E35" s="99"/>
      <c r="F35" s="127"/>
      <c r="G35" s="127"/>
      <c r="H35" s="127"/>
    </row>
    <row r="36" spans="1:8" ht="12">
      <c r="A36" s="150"/>
      <c r="B36" s="99"/>
      <c r="C36" s="127"/>
      <c r="D36" s="99"/>
      <c r="E36" s="99"/>
      <c r="F36" s="127"/>
      <c r="G36" s="127"/>
      <c r="H36" s="127"/>
    </row>
    <row r="37" spans="1:8" ht="12">
      <c r="A37" s="150"/>
      <c r="B37" s="99"/>
      <c r="C37" s="127"/>
      <c r="D37" s="99"/>
      <c r="E37" s="99"/>
      <c r="F37" s="127"/>
      <c r="G37" s="127"/>
      <c r="H37" s="127"/>
    </row>
    <row r="38" spans="1:8" ht="12">
      <c r="A38" s="150"/>
      <c r="B38" s="99"/>
      <c r="C38" s="99"/>
      <c r="D38" s="99"/>
      <c r="E38" s="99"/>
      <c r="F38" s="127"/>
      <c r="G38" s="127"/>
      <c r="H38" s="127"/>
    </row>
    <row r="39" spans="1:8" ht="12">
      <c r="A39" s="150"/>
      <c r="B39" s="99"/>
      <c r="C39" s="99"/>
      <c r="D39" s="99"/>
      <c r="E39" s="99"/>
      <c r="F39" s="127"/>
      <c r="G39" s="127"/>
      <c r="H39" s="127"/>
    </row>
    <row r="40" spans="1:8" ht="12">
      <c r="A40" s="150"/>
      <c r="B40" s="99"/>
      <c r="C40" s="99"/>
      <c r="D40" s="99"/>
      <c r="E40" s="99"/>
      <c r="F40" s="127"/>
      <c r="G40" s="127"/>
      <c r="H40" s="127"/>
    </row>
    <row r="41" spans="1:8" ht="12">
      <c r="A41" s="150"/>
      <c r="B41" s="99"/>
      <c r="C41" s="143"/>
      <c r="D41" s="99"/>
      <c r="E41" s="99"/>
      <c r="F41" s="127"/>
      <c r="G41" s="127"/>
      <c r="H41" s="127"/>
    </row>
    <row r="42" spans="1:8" ht="12">
      <c r="A42" s="150"/>
      <c r="B42" s="99"/>
      <c r="C42" s="143"/>
      <c r="D42" s="99"/>
      <c r="E42" s="99"/>
      <c r="F42" s="127"/>
      <c r="G42" s="127"/>
      <c r="H42" s="127"/>
    </row>
    <row r="43" spans="1:8" ht="12">
      <c r="A43" s="150"/>
      <c r="B43" s="99"/>
      <c r="C43" s="143"/>
      <c r="D43" s="99"/>
      <c r="E43" s="99"/>
      <c r="F43" s="127"/>
      <c r="G43" s="127"/>
      <c r="H43" s="127"/>
    </row>
    <row r="44" spans="1:8" ht="12">
      <c r="A44" s="150"/>
      <c r="B44" s="99"/>
      <c r="C44" s="99"/>
      <c r="D44" s="99"/>
      <c r="E44" s="99"/>
      <c r="F44" s="127"/>
      <c r="G44" s="127"/>
      <c r="H44" s="127"/>
    </row>
    <row r="45" spans="1:8" ht="12">
      <c r="A45" s="127"/>
      <c r="B45" s="99"/>
      <c r="C45" s="127"/>
      <c r="D45" s="152"/>
      <c r="E45" s="152"/>
      <c r="F45" s="127"/>
      <c r="G45" s="127"/>
      <c r="H45" s="127"/>
    </row>
    <row r="46" spans="1:8" ht="12">
      <c r="A46" s="127"/>
      <c r="B46" s="99"/>
      <c r="C46" s="127"/>
      <c r="D46" s="152"/>
      <c r="E46" s="127"/>
      <c r="F46" s="127"/>
      <c r="G46" s="127"/>
      <c r="H46" s="127"/>
    </row>
    <row r="47" spans="1:8" ht="12">
      <c r="A47" s="127"/>
      <c r="B47" s="99"/>
      <c r="C47" s="127"/>
      <c r="D47" s="152"/>
      <c r="E47" s="127"/>
      <c r="F47" s="127"/>
      <c r="G47" s="127"/>
      <c r="H47" s="127"/>
    </row>
    <row r="48" spans="1:8" ht="12">
      <c r="A48" s="127"/>
      <c r="B48" s="99"/>
      <c r="C48" s="127"/>
      <c r="D48" s="127"/>
      <c r="E48" s="127"/>
      <c r="F48" s="127"/>
      <c r="G48" s="127"/>
      <c r="H48" s="127"/>
    </row>
    <row r="49" spans="1:8" ht="12.75">
      <c r="A49" s="127"/>
      <c r="B49" s="105"/>
      <c r="C49" s="127"/>
      <c r="D49" s="127"/>
      <c r="E49" s="127"/>
      <c r="F49" s="127"/>
      <c r="G49" s="127"/>
      <c r="H49" s="127"/>
    </row>
    <row r="50" spans="1:8" ht="12">
      <c r="A50" s="127"/>
      <c r="B50" s="143"/>
      <c r="C50" s="149"/>
      <c r="D50" s="149"/>
      <c r="E50" s="149"/>
      <c r="F50" s="149"/>
      <c r="G50" s="127"/>
      <c r="H50" s="127"/>
    </row>
    <row r="51" spans="1:8" ht="12">
      <c r="A51" s="143"/>
      <c r="B51" s="149"/>
      <c r="C51" s="149"/>
      <c r="D51" s="149"/>
      <c r="E51" s="149"/>
      <c r="F51" s="149"/>
      <c r="G51" s="127"/>
      <c r="H51" s="127"/>
    </row>
    <row r="52" spans="1:4" ht="12">
      <c r="A52" s="153"/>
      <c r="B52" s="153"/>
      <c r="C52" s="153"/>
      <c r="D52" s="153"/>
    </row>
  </sheetData>
  <sheetProtection/>
  <mergeCells count="3">
    <mergeCell ref="B6:C6"/>
    <mergeCell ref="B7:C7"/>
    <mergeCell ref="B8:C8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60" workbookViewId="0" topLeftCell="A1">
      <selection activeCell="F16" sqref="F16"/>
    </sheetView>
  </sheetViews>
  <sheetFormatPr defaultColWidth="9.00390625" defaultRowHeight="12.75"/>
  <cols>
    <col min="1" max="1" width="3.75390625" style="0" customWidth="1"/>
    <col min="2" max="2" width="18.50390625" style="0" customWidth="1"/>
    <col min="3" max="3" width="14.875" style="0" customWidth="1"/>
    <col min="4" max="4" width="11.00390625" style="0" customWidth="1"/>
    <col min="5" max="7" width="14.25390625" style="0" customWidth="1"/>
    <col min="8" max="8" width="14.875" style="0" customWidth="1"/>
    <col min="12" max="12" width="12.875" style="0" customWidth="1"/>
  </cols>
  <sheetData>
    <row r="1" spans="1:12" ht="12.75">
      <c r="A1" s="70" t="s">
        <v>332</v>
      </c>
      <c r="B1" s="70"/>
      <c r="C1" s="70"/>
      <c r="D1" s="70"/>
      <c r="E1" s="70"/>
      <c r="F1" s="70"/>
      <c r="G1" s="70"/>
      <c r="H1" s="70"/>
      <c r="I1" s="70"/>
      <c r="J1" s="71"/>
      <c r="L1" s="25"/>
    </row>
    <row r="2" spans="1:7" ht="12">
      <c r="A2" s="46"/>
      <c r="C2" t="s">
        <v>129</v>
      </c>
      <c r="D2" s="22"/>
      <c r="E2" s="22"/>
      <c r="F2" s="22"/>
      <c r="G2" s="22"/>
    </row>
    <row r="3" spans="1:13" ht="12">
      <c r="A3" s="10" t="s">
        <v>0</v>
      </c>
      <c r="B3" s="10" t="s">
        <v>1</v>
      </c>
      <c r="C3" s="30" t="s">
        <v>126</v>
      </c>
      <c r="D3" s="11" t="s">
        <v>4</v>
      </c>
      <c r="E3" s="128" t="s">
        <v>54</v>
      </c>
      <c r="F3" s="399" t="s">
        <v>321</v>
      </c>
      <c r="G3" s="247" t="s">
        <v>331</v>
      </c>
      <c r="H3" s="9" t="s">
        <v>4</v>
      </c>
      <c r="K3" s="21"/>
      <c r="L3" s="22"/>
      <c r="M3" s="22"/>
    </row>
    <row r="4" spans="1:13" ht="12">
      <c r="A4" s="15" t="s">
        <v>12</v>
      </c>
      <c r="B4" s="15" t="s">
        <v>2</v>
      </c>
      <c r="C4" s="16"/>
      <c r="D4" s="54" t="s">
        <v>42</v>
      </c>
      <c r="E4" s="134" t="s">
        <v>55</v>
      </c>
      <c r="F4" s="400"/>
      <c r="G4" s="230" t="s">
        <v>324</v>
      </c>
      <c r="H4" s="14"/>
      <c r="K4" s="21"/>
      <c r="L4" s="22"/>
      <c r="M4" s="69"/>
    </row>
    <row r="5" spans="1:13" ht="27.75" customHeight="1">
      <c r="A5" s="92">
        <v>1</v>
      </c>
      <c r="B5" s="389" t="s">
        <v>89</v>
      </c>
      <c r="C5" s="390"/>
      <c r="D5" s="51"/>
      <c r="E5" s="51"/>
      <c r="F5" s="51"/>
      <c r="G5" s="51"/>
      <c r="H5" s="38"/>
      <c r="K5" s="28"/>
      <c r="L5" s="28"/>
      <c r="M5" s="28"/>
    </row>
    <row r="6" spans="1:13" ht="12">
      <c r="A6" s="92"/>
      <c r="B6" s="115" t="s">
        <v>16</v>
      </c>
      <c r="C6" s="115">
        <v>600</v>
      </c>
      <c r="D6" s="299">
        <f>C6*12</f>
        <v>7200</v>
      </c>
      <c r="E6" s="96">
        <v>19200</v>
      </c>
      <c r="F6" s="96">
        <v>15381.52</v>
      </c>
      <c r="G6" s="96"/>
      <c r="H6" s="96">
        <f>D6+E6+F6</f>
        <v>41781.520000000004</v>
      </c>
      <c r="K6" s="28"/>
      <c r="L6" s="28"/>
      <c r="M6" s="28"/>
    </row>
    <row r="7" spans="1:13" ht="12">
      <c r="A7" s="92"/>
      <c r="B7" s="115" t="s">
        <v>18</v>
      </c>
      <c r="C7" s="115">
        <v>600</v>
      </c>
      <c r="D7" s="299">
        <f>C7*12</f>
        <v>7200</v>
      </c>
      <c r="E7" s="96"/>
      <c r="F7" s="96">
        <v>0</v>
      </c>
      <c r="G7" s="96"/>
      <c r="H7" s="96">
        <f>D7+E7+F7</f>
        <v>7200</v>
      </c>
      <c r="K7" s="28"/>
      <c r="L7" s="28"/>
      <c r="M7" s="28"/>
    </row>
    <row r="8" spans="1:13" ht="12">
      <c r="A8" s="92"/>
      <c r="B8" s="115"/>
      <c r="C8" s="115"/>
      <c r="D8" s="96"/>
      <c r="E8" s="96"/>
      <c r="F8" s="96"/>
      <c r="G8" s="96"/>
      <c r="H8" s="38"/>
      <c r="K8" s="28"/>
      <c r="L8" s="28"/>
      <c r="M8" s="28"/>
    </row>
    <row r="9" spans="1:13" ht="12">
      <c r="A9" s="92"/>
      <c r="B9" s="88" t="s">
        <v>65</v>
      </c>
      <c r="C9" s="115"/>
      <c r="D9" s="51">
        <f>SUM(D6:D8)</f>
        <v>14400</v>
      </c>
      <c r="E9" s="51">
        <f>SUM(E6:E8)</f>
        <v>19200</v>
      </c>
      <c r="F9" s="51">
        <f>SUM(F6:F8)</f>
        <v>15381.52</v>
      </c>
      <c r="G9" s="51"/>
      <c r="H9" s="51">
        <f>SUM(H6:H8)</f>
        <v>48981.520000000004</v>
      </c>
      <c r="K9" s="28"/>
      <c r="L9" s="28"/>
      <c r="M9" s="28"/>
    </row>
    <row r="10" spans="1:8" ht="12">
      <c r="A10" s="20"/>
      <c r="B10" s="21"/>
      <c r="C10" s="43"/>
      <c r="D10" s="53"/>
      <c r="E10" s="53"/>
      <c r="F10" s="53"/>
      <c r="G10" s="53"/>
      <c r="H10" s="20"/>
    </row>
    <row r="11" spans="1:7" ht="12">
      <c r="A11" s="6"/>
      <c r="B11" s="42"/>
      <c r="C11" s="29"/>
      <c r="D11" s="29"/>
      <c r="E11" s="29"/>
      <c r="F11" s="29"/>
      <c r="G11" s="29"/>
    </row>
    <row r="12" spans="2:3" ht="12">
      <c r="B12" s="21"/>
      <c r="C12" s="43"/>
    </row>
    <row r="13" ht="12.75">
      <c r="B13" s="25"/>
    </row>
    <row r="14" ht="12.75">
      <c r="B14" s="25"/>
    </row>
    <row r="15" spans="1:7" ht="12">
      <c r="A15" s="6"/>
      <c r="B15" s="87" t="s">
        <v>67</v>
      </c>
      <c r="C15" s="28"/>
      <c r="D15" s="12" t="s">
        <v>124</v>
      </c>
      <c r="E15" s="12"/>
      <c r="F15" s="12"/>
      <c r="G15" s="12"/>
    </row>
    <row r="16" spans="1:3" ht="12">
      <c r="A16" s="6"/>
      <c r="B16" s="87"/>
      <c r="C16" s="28"/>
    </row>
    <row r="17" spans="1:2" ht="12.75">
      <c r="A17" s="44"/>
      <c r="B17" s="45"/>
    </row>
    <row r="18" spans="1:7" ht="12">
      <c r="A18" s="44"/>
      <c r="B18" s="104" t="s">
        <v>68</v>
      </c>
      <c r="C18" s="87"/>
      <c r="D18" s="12" t="s">
        <v>102</v>
      </c>
      <c r="E18" s="12"/>
      <c r="F18" s="12"/>
      <c r="G18" s="12"/>
    </row>
    <row r="19" spans="1:2" ht="12">
      <c r="A19" s="44"/>
      <c r="B19" s="21"/>
    </row>
    <row r="20" spans="1:3" ht="12">
      <c r="A20" s="44"/>
      <c r="B20" s="21"/>
      <c r="C20" t="s">
        <v>48</v>
      </c>
    </row>
    <row r="21" spans="1:2" ht="12">
      <c r="A21" s="44"/>
      <c r="B21" s="21"/>
    </row>
    <row r="22" spans="1:2" ht="12">
      <c r="A22" s="44"/>
      <c r="B22" s="21"/>
    </row>
    <row r="23" spans="1:2" ht="12">
      <c r="A23" s="44"/>
      <c r="B23" s="21"/>
    </row>
    <row r="24" spans="1:2" ht="12">
      <c r="A24" s="44"/>
      <c r="B24" s="21"/>
    </row>
    <row r="25" spans="1:2" ht="12">
      <c r="A25" s="44"/>
      <c r="B25" s="21"/>
    </row>
    <row r="26" spans="1:2" ht="12">
      <c r="A26" s="44"/>
      <c r="B26" s="21"/>
    </row>
    <row r="27" spans="1:2" ht="12">
      <c r="A27" s="44"/>
      <c r="B27" s="21"/>
    </row>
    <row r="28" spans="1:2" ht="12">
      <c r="A28" s="44"/>
      <c r="B28" s="21"/>
    </row>
    <row r="29" spans="1:2" ht="12">
      <c r="A29" s="44"/>
      <c r="B29" s="21"/>
    </row>
    <row r="30" spans="1:2" ht="12">
      <c r="A30" s="44"/>
      <c r="B30" s="21"/>
    </row>
    <row r="31" spans="1:2" ht="12">
      <c r="A31" s="44"/>
      <c r="B31" s="21"/>
    </row>
    <row r="32" spans="1:2" ht="12">
      <c r="A32" s="44"/>
      <c r="B32" s="21"/>
    </row>
    <row r="33" spans="1:2" ht="12">
      <c r="A33" s="44"/>
      <c r="B33" s="21"/>
    </row>
    <row r="34" spans="1:2" ht="12">
      <c r="A34" s="35"/>
      <c r="B34" s="43"/>
    </row>
    <row r="35" spans="1:2" ht="12">
      <c r="A35" s="35"/>
      <c r="B35" s="35"/>
    </row>
    <row r="36" spans="1:2" ht="12">
      <c r="A36" s="32"/>
      <c r="B36" s="32"/>
    </row>
    <row r="39" ht="12">
      <c r="B39" s="29"/>
    </row>
    <row r="40" spans="1:2" ht="12">
      <c r="A40" s="6"/>
      <c r="B40" s="29"/>
    </row>
    <row r="41" ht="12">
      <c r="A41" s="29"/>
    </row>
  </sheetData>
  <sheetProtection/>
  <mergeCells count="2">
    <mergeCell ref="B5:C5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777</cp:lastModifiedBy>
  <cp:lastPrinted>2022-10-10T10:00:51Z</cp:lastPrinted>
  <dcterms:created xsi:type="dcterms:W3CDTF">2010-09-15T10:51:32Z</dcterms:created>
  <dcterms:modified xsi:type="dcterms:W3CDTF">2023-09-11T09:58:45Z</dcterms:modified>
  <cp:category/>
  <cp:version/>
  <cp:contentType/>
  <cp:contentStatus/>
</cp:coreProperties>
</file>